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"/>
    </mc:Choice>
  </mc:AlternateContent>
  <bookViews>
    <workbookView xWindow="0" yWindow="0" windowWidth="20490" windowHeight="7530"/>
  </bookViews>
  <sheets>
    <sheet name="Julio Contratado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G13" i="1"/>
  <c r="E13" i="1"/>
  <c r="M12" i="1"/>
  <c r="L12" i="1"/>
  <c r="K12" i="1"/>
  <c r="J12" i="1"/>
  <c r="I12" i="1"/>
  <c r="H12" i="1"/>
  <c r="F12" i="1" s="1"/>
  <c r="O12" i="1" s="1"/>
  <c r="L11" i="1"/>
  <c r="K11" i="1"/>
  <c r="K13" i="1" s="1"/>
  <c r="J11" i="1"/>
  <c r="J13" i="1" s="1"/>
  <c r="I11" i="1"/>
  <c r="F11" i="1" s="1"/>
  <c r="H11" i="1"/>
  <c r="H13" i="1" s="1"/>
  <c r="L13" i="1" l="1"/>
  <c r="F13" i="1"/>
  <c r="O11" i="1"/>
  <c r="O13" i="1" s="1"/>
  <c r="I13" i="1"/>
</calcChain>
</file>

<file path=xl/sharedStrings.xml><?xml version="1.0" encoding="utf-8"?>
<sst xmlns="http://schemas.openxmlformats.org/spreadsheetml/2006/main" count="24" uniqueCount="23">
  <si>
    <t xml:space="preserve">No. 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</si>
  <si>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</si>
  <si>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</si>
  <si>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</si>
  <si>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</si>
  <si>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</si>
  <si>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</si>
  <si>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</si>
  <si>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</si>
  <si>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</si>
  <si>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</si>
  <si>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</si>
  <si>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</si>
  <si>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</si>
  <si>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</si>
  <si>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>Pedro Luis Gagoc Clerigo</t>
  </si>
  <si>
    <t xml:space="preserve">Director de Normas y Servicios </t>
  </si>
  <si>
    <t xml:space="preserve">Contratado </t>
  </si>
  <si>
    <t>-</t>
  </si>
  <si>
    <t>Yovanny Portes Ramirez</t>
  </si>
  <si>
    <t>Conserje</t>
  </si>
  <si>
    <t>Mes: Julio 2017</t>
  </si>
  <si>
    <t>NÓMINA DE PAGO DEL PERSONAL 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</si>
</sst>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/>
    <xf numFmtId="17" fontId="4" fillId="0" borderId="0" xfId="0" applyNumberFormat="1" applyFont="1" applyFill="1" applyAlignment="1"/>
    <xf numFmtId="43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43" fontId="6" fillId="0" borderId="10" xfId="1" applyFont="1" applyFill="1" applyBorder="1" applyAlignment="1"/>
    <xf numFmtId="43" fontId="6" fillId="0" borderId="11" xfId="1" applyFont="1" applyFill="1" applyBorder="1" applyAlignment="1"/>
    <xf numFmtId="43" fontId="6" fillId="0" borderId="9" xfId="1" applyFont="1" applyFill="1" applyBorder="1" applyAlignment="1"/>
    <xf numFmtId="43" fontId="7" fillId="0" borderId="9" xfId="1" applyFont="1" applyFill="1" applyBorder="1" applyAlignment="1"/>
    <xf numFmtId="0" fontId="6" fillId="0" borderId="9" xfId="0" applyFont="1" applyFill="1" applyBorder="1" applyAlignment="1">
      <alignment horizontal="center" vertical="center" wrapText="1"/>
    </xf>
    <xf numFmtId="43" fontId="7" fillId="0" borderId="10" xfId="1" applyFont="1" applyFill="1" applyBorder="1" applyAlignment="1"/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/>
    </xf>
    <xf numFmtId="43" fontId="6" fillId="0" borderId="15" xfId="1" applyFont="1" applyFill="1" applyBorder="1" applyAlignment="1"/>
    <xf numFmtId="43" fontId="6" fillId="0" borderId="16" xfId="1" applyFont="1" applyFill="1" applyBorder="1" applyAlignment="1"/>
    <xf numFmtId="43" fontId="6" fillId="0" borderId="13" xfId="1" applyFont="1" applyFill="1" applyBorder="1" applyAlignment="1"/>
    <xf numFmtId="43" fontId="7" fillId="0" borderId="13" xfId="1" applyFont="1" applyFill="1" applyBorder="1" applyAlignment="1"/>
    <xf numFmtId="43" fontId="6" fillId="0" borderId="13" xfId="1" applyFont="1" applyFill="1" applyBorder="1" applyAlignment="1">
      <alignment horizontal="center" wrapText="1"/>
    </xf>
    <xf numFmtId="43" fontId="7" fillId="0" borderId="13" xfId="1" applyFont="1" applyFill="1" applyBorder="1" applyAlignment="1">
      <alignment vertical="center"/>
    </xf>
    <xf numFmtId="43" fontId="7" fillId="0" borderId="15" xfId="1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43" fontId="5" fillId="2" borderId="17" xfId="0" applyNumberFormat="1" applyFont="1" applyFill="1" applyBorder="1" applyAlignment="1"/>
    <xf numFmtId="43" fontId="5" fillId="2" borderId="18" xfId="0" applyNumberFormat="1" applyFont="1" applyFill="1" applyBorder="1" applyAlignment="1"/>
    <xf numFmtId="43" fontId="5" fillId="2" borderId="19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0</xdr:row>
      <xdr:rowOff>0</xdr:rowOff>
    </xdr:from>
    <xdr:to>
      <xdr:col>8</xdr:col>
      <xdr:colOff>1013114</xdr:colOff>
      <xdr:row>4</xdr:row>
      <xdr:rowOff>152399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4B13FED2-21FB-45DF-8E17-7532C861BB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7723" y="0"/>
          <a:ext cx="2348346" cy="11222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55" zoomScaleNormal="55" workbookViewId="0">
      <selection activeCell="F35" sqref="F35"/>
    </sheetView>
  </sheetViews>
  <sheetFormatPr baseColWidth="10" defaultRowHeight="15" x14ac:dyDescent="0.25"/>
  <cols>
    <col min="1" max="1" width="5.85546875" bestFit="1" customWidth="1"/>
    <col min="2" max="2" width="32.5703125" bestFit="1" customWidth="1"/>
    <col min="3" max="3" width="36.140625" bestFit="1" customWidth="1"/>
    <col min="4" max="4" width="16.7109375" bestFit="1" customWidth="1"/>
    <col min="5" max="5" width="30" bestFit="1" customWidth="1"/>
    <col min="6" max="6" width="18.5703125" bestFit="1" customWidth="1"/>
    <col min="7" max="7" width="12.5703125" bestFit="1" customWidth="1"/>
    <col min="8" max="9" width="25.5703125" bestFit="1" customWidth="1"/>
    <col min="10" max="11" width="27.7109375" bestFit="1" customWidth="1"/>
    <col min="12" max="12" width="29.28515625" bestFit="1" customWidth="1"/>
    <col min="13" max="13" width="28.42578125" bestFit="1" customWidth="1"/>
    <col min="14" max="14" width="14.42578125" bestFit="1" customWidth="1"/>
    <col min="15" max="15" width="23.5703125" bestFit="1" customWidth="1"/>
  </cols>
  <sheetData>
    <row r="1" spans="1:15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3"/>
      <c r="B5" s="3"/>
      <c r="C5" s="4"/>
      <c r="D5" s="4"/>
      <c r="E5" s="4"/>
      <c r="F5" s="5"/>
      <c r="G5" s="4"/>
      <c r="H5" s="4"/>
      <c r="I5" s="4"/>
      <c r="J5" s="4"/>
      <c r="K5" s="3"/>
      <c r="L5" s="3"/>
      <c r="M5" s="3"/>
      <c r="N5" s="3"/>
      <c r="O5" s="3"/>
    </row>
    <row r="6" spans="1:15" ht="18" x14ac:dyDescent="0.25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8.75" x14ac:dyDescent="0.3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9.5" thickBot="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9.5" thickBot="1" x14ac:dyDescent="0.35">
      <c r="A10" s="10" t="s">
        <v>0</v>
      </c>
      <c r="B10" s="11" t="s">
        <v>1</v>
      </c>
      <c r="C10" s="12" t="s">
        <v>2</v>
      </c>
      <c r="D10" s="13" t="s">
        <v>3</v>
      </c>
      <c r="E10" s="14" t="s">
        <v>4</v>
      </c>
      <c r="F10" s="15" t="s">
        <v>5</v>
      </c>
      <c r="G10" s="13" t="s">
        <v>6</v>
      </c>
      <c r="H10" s="13" t="s">
        <v>7</v>
      </c>
      <c r="I10" s="13" t="s">
        <v>8</v>
      </c>
      <c r="J10" s="13" t="s">
        <v>9</v>
      </c>
      <c r="K10" s="13" t="s">
        <v>10</v>
      </c>
      <c r="L10" s="13" t="s">
        <v>11</v>
      </c>
      <c r="M10" s="16" t="s">
        <v>12</v>
      </c>
      <c r="N10" s="17" t="s">
        <v>13</v>
      </c>
      <c r="O10" s="14" t="s">
        <v>14</v>
      </c>
    </row>
    <row r="11" spans="1:15" ht="18.75" x14ac:dyDescent="0.3">
      <c r="A11" s="18">
        <v>1</v>
      </c>
      <c r="B11" s="19" t="s">
        <v>15</v>
      </c>
      <c r="C11" s="20" t="s">
        <v>16</v>
      </c>
      <c r="D11" s="21" t="s">
        <v>17</v>
      </c>
      <c r="E11" s="22">
        <v>150000</v>
      </c>
      <c r="F11" s="23">
        <f>ROUND(IF(((E11-H11-I11)&gt;34685.01)*((E11-H11-I11)&lt;52027.43),(((E11-H11-I11)-34685.01)*0.15),+IF(((E11-H11-I11)&gt;52027.43)*((E11-H11-I11)&lt;72260.26),((((E11-H11-I11)-52027.43)*0.2)+2601.33),+IF((E11-H11-I11)&gt;72260.26,(((E11-H11-I11)-72260.26)*25%)+6648,0))),2)</f>
        <v>24160.27</v>
      </c>
      <c r="G11" s="24">
        <v>25</v>
      </c>
      <c r="H11" s="24">
        <f>ROUND(IF((E11)&gt;(11137*20),((11137*20)*0.0287),(E11)*0.0287),2)</f>
        <v>4305</v>
      </c>
      <c r="I11" s="24">
        <f>ROUND(IF((E11)&gt;(11137*10),((11137*10)*0.0304),(E11)*0.0304),2)</f>
        <v>3385.65</v>
      </c>
      <c r="J11" s="24">
        <f>ROUND(IF((E11)&gt;(11137*10),((11137*10)*0.0709),(E11)*0.0709),2)</f>
        <v>7896.13</v>
      </c>
      <c r="K11" s="24">
        <f>ROUND(IF((E11)&gt;(11137*20),((11137*20)*0.071),(E11)*0.071),2)</f>
        <v>10650</v>
      </c>
      <c r="L11" s="25">
        <f>+ROUND(IF(E11&gt;(11137*4),((11137*4)*0.011),E11*0.011),2)</f>
        <v>490.03</v>
      </c>
      <c r="M11" s="24">
        <v>3760</v>
      </c>
      <c r="N11" s="26" t="s">
        <v>18</v>
      </c>
      <c r="O11" s="27">
        <f>+E11-F11-G11-H11-I11-M11</f>
        <v>114364.08</v>
      </c>
    </row>
    <row r="12" spans="1:15" ht="19.5" thickBot="1" x14ac:dyDescent="0.35">
      <c r="A12" s="28">
        <v>2</v>
      </c>
      <c r="B12" s="29" t="s">
        <v>19</v>
      </c>
      <c r="C12" s="30" t="s">
        <v>20</v>
      </c>
      <c r="D12" s="31" t="s">
        <v>17</v>
      </c>
      <c r="E12" s="32">
        <v>15000</v>
      </c>
      <c r="F12" s="33">
        <f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0</v>
      </c>
      <c r="G12" s="34">
        <v>25</v>
      </c>
      <c r="H12" s="34">
        <f>ROUND(IF((E12)&gt;(11137*20),((11137*20)*0.0287),(E12)*0.0287),2)</f>
        <v>430.5</v>
      </c>
      <c r="I12" s="34">
        <f>ROUND(IF((E12)&gt;(11137*10),((11137*10)*0.0304),(E12)*0.0304),2)</f>
        <v>456</v>
      </c>
      <c r="J12" s="34">
        <f>ROUND(IF((E12)&gt;(11137*10),((11137*10)*0.0709),(E12)*0.0709),2)</f>
        <v>1063.5</v>
      </c>
      <c r="K12" s="34">
        <f>ROUND(IF((E12)&gt;(11137*20),((11137*20)*0.071),(E12)*0.071),2)</f>
        <v>1065</v>
      </c>
      <c r="L12" s="35">
        <f>+ROUND(IF(E12&gt;(11137*4),((11137*4)*0.011),E12*0.011),2)</f>
        <v>165</v>
      </c>
      <c r="M12" s="36">
        <f>-L16</f>
        <v>0</v>
      </c>
      <c r="N12" s="37">
        <v>932.76</v>
      </c>
      <c r="O12" s="38">
        <f>+E12-F12-G12-H12-I12-N12</f>
        <v>13155.74</v>
      </c>
    </row>
    <row r="13" spans="1:15" ht="19.5" thickBot="1" x14ac:dyDescent="0.35">
      <c r="A13" s="39"/>
      <c r="B13" s="39"/>
      <c r="C13" s="39"/>
      <c r="D13" s="40"/>
      <c r="E13" s="41">
        <f t="shared" ref="E13:L13" si="0">SUM(E11:E12)</f>
        <v>165000</v>
      </c>
      <c r="F13" s="42">
        <f t="shared" si="0"/>
        <v>24160.27</v>
      </c>
      <c r="G13" s="42">
        <f t="shared" si="0"/>
        <v>50</v>
      </c>
      <c r="H13" s="42">
        <f t="shared" si="0"/>
        <v>4735.5</v>
      </c>
      <c r="I13" s="42">
        <f t="shared" si="0"/>
        <v>3841.65</v>
      </c>
      <c r="J13" s="42">
        <f t="shared" si="0"/>
        <v>8959.630000000001</v>
      </c>
      <c r="K13" s="42">
        <f t="shared" si="0"/>
        <v>11715</v>
      </c>
      <c r="L13" s="42">
        <f t="shared" si="0"/>
        <v>655.03</v>
      </c>
      <c r="M13" s="42">
        <f>M11</f>
        <v>3760</v>
      </c>
      <c r="N13" s="42">
        <f>+N12</f>
        <v>932.76</v>
      </c>
      <c r="O13" s="43">
        <f>SUM(O11:O12)</f>
        <v>127519.82</v>
      </c>
    </row>
    <row r="14" spans="1:15" ht="18.75" x14ac:dyDescent="0.3">
      <c r="A14" s="44"/>
      <c r="B14" s="44"/>
      <c r="C14" s="44"/>
      <c r="D14" s="4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</sheetData>
  <mergeCells count="3">
    <mergeCell ref="A6:O6"/>
    <mergeCell ref="A7:O7"/>
    <mergeCell ref="A8: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Contratados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2017-10-06T18:47:14Z</dcterms:created>
  <dcterms:modified xsi:type="dcterms:W3CDTF">2017-10-06T18:50:45Z</dcterms:modified>
</cp:coreProperties>
</file>