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Noviembre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L13" i="1"/>
  <c r="K13" i="1"/>
  <c r="J13" i="1"/>
  <c r="I13" i="1"/>
  <c r="H13" i="1"/>
  <c r="F13" i="1" s="1"/>
  <c r="M13" i="1" s="1"/>
  <c r="L12" i="1"/>
  <c r="L14" i="1" s="1"/>
  <c r="K12" i="1"/>
  <c r="J12" i="1"/>
  <c r="I12" i="1"/>
  <c r="H12" i="1"/>
  <c r="F12" i="1" s="1"/>
  <c r="M12" i="1" s="1"/>
  <c r="L11" i="1"/>
  <c r="K11" i="1"/>
  <c r="J11" i="1"/>
  <c r="I11" i="1"/>
  <c r="H11" i="1"/>
  <c r="F11" i="1" s="1"/>
  <c r="M11" i="1" s="1"/>
  <c r="L10" i="1"/>
  <c r="K10" i="1"/>
  <c r="K14" i="1" s="1"/>
  <c r="J10" i="1"/>
  <c r="I10" i="1"/>
  <c r="H10" i="1"/>
  <c r="F10" i="1"/>
  <c r="M10" i="1" s="1"/>
  <c r="I14" i="1" l="1"/>
  <c r="J14" i="1"/>
  <c r="M14" i="1"/>
  <c r="F14" i="1"/>
  <c r="H14" i="1"/>
</calcChain>
</file>

<file path=xl/sharedStrings.xml><?xml version="1.0" encoding="utf-8"?>
<sst xmlns="http://schemas.openxmlformats.org/spreadsheetml/2006/main" count="27" uniqueCount="24">
  <si>
    <t>NOVIEMBRE 2016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</si>
  <si>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</si>
  <si>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</si>
  <si>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</si>
  <si>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</si>
  <si>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</si>
  <si>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</si>
  <si>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</si>
  <si>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</si>
  <si>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</si>
  <si>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</si>
  <si>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</si>
  <si>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</si>
  <si>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SUELDO NETO</t>
  </si>
  <si>
    <t xml:space="preserve">Director de Normas y Servicios </t>
  </si>
  <si>
    <t xml:space="preserve">Contratado </t>
  </si>
  <si>
    <t>Encargado de Servicios Generales</t>
  </si>
  <si>
    <t>Pedro Luis Gagoc Clérigo</t>
  </si>
  <si>
    <t>Víctor Spencer De La Rosa Villanueva</t>
  </si>
  <si>
    <t>Laura Isabel Guzmán Aybar</t>
  </si>
  <si>
    <t>Gregorio Antonio González Vargas</t>
  </si>
  <si>
    <t>Analista de Planificación</t>
  </si>
  <si>
    <t>Soporte Técnico Informático</t>
  </si>
  <si>
    <t xml:space="preserve">NÓMINA DE PAGO DEL PERSONAL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</si>
</sst>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43" fontId="6" fillId="0" borderId="5" xfId="1" applyFont="1" applyFill="1" applyBorder="1" applyAlignment="1"/>
    <xf numFmtId="43" fontId="6" fillId="0" borderId="6" xfId="1" applyFont="1" applyFill="1" applyBorder="1" applyAlignment="1"/>
    <xf numFmtId="43" fontId="7" fillId="0" borderId="6" xfId="1" applyFont="1" applyFill="1" applyBorder="1" applyAlignment="1"/>
    <xf numFmtId="43" fontId="7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6" fillId="0" borderId="9" xfId="1" applyFont="1" applyFill="1" applyBorder="1" applyAlignment="1"/>
    <xf numFmtId="43" fontId="6" fillId="0" borderId="10" xfId="1" applyFont="1" applyFill="1" applyBorder="1" applyAlignment="1"/>
    <xf numFmtId="43" fontId="7" fillId="0" borderId="10" xfId="1" applyFont="1" applyFill="1" applyBorder="1" applyAlignment="1"/>
    <xf numFmtId="43" fontId="7" fillId="0" borderId="11" xfId="1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3" fontId="6" fillId="0" borderId="14" xfId="1" applyFont="1" applyFill="1" applyBorder="1" applyAlignment="1"/>
    <xf numFmtId="43" fontId="6" fillId="0" borderId="15" xfId="1" applyFont="1" applyFill="1" applyBorder="1" applyAlignment="1"/>
    <xf numFmtId="43" fontId="7" fillId="0" borderId="15" xfId="1" applyFont="1" applyFill="1" applyBorder="1" applyAlignment="1"/>
    <xf numFmtId="43" fontId="7" fillId="0" borderId="16" xfId="1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3" fontId="5" fillId="2" borderId="17" xfId="0" applyNumberFormat="1" applyFont="1" applyFill="1" applyBorder="1" applyAlignment="1"/>
    <xf numFmtId="43" fontId="5" fillId="2" borderId="18" xfId="0" applyNumberFormat="1" applyFont="1" applyFill="1" applyBorder="1" applyAlignment="1"/>
    <xf numFmtId="43" fontId="5" fillId="2" borderId="19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315233</xdr:colOff>
      <xdr:row>0</xdr:row>
      <xdr:rowOff>95250</xdr:rowOff>
    </xdr:from>
    <xdr:to>
      <xdr:col>7</xdr:col>
      <xdr:colOff>68037</xdr:colOff>
      <xdr:row>4</xdr:row>
      <xdr:rowOff>81643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7F0E58A-FA86-4A9D-94EA-AF2B9982AA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983" y="95250"/>
          <a:ext cx="2542268" cy="9661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70" zoomScaleNormal="70" workbookViewId="0">
      <selection activeCell="D12" sqref="D12"/>
    </sheetView>
  </sheetViews>
  <sheetFormatPr baseColWidth="10" defaultRowHeight="15" x14ac:dyDescent="0.25"/>
  <cols>
    <col min="1" max="1" width="5.85546875" bestFit="1" customWidth="1"/>
    <col min="2" max="2" width="42.42578125" bestFit="1" customWidth="1"/>
    <col min="3" max="3" width="38.7109375" bestFit="1" customWidth="1"/>
    <col min="4" max="4" width="14.28515625" bestFit="1" customWidth="1"/>
    <col min="5" max="5" width="15.85546875" bestFit="1" customWidth="1"/>
    <col min="6" max="6" width="14.42578125" bestFit="1" customWidth="1"/>
    <col min="8" max="8" width="19.42578125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13" bestFit="1" customWidth="1"/>
    <col min="13" max="13" width="17.28515625" bestFit="1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2"/>
      <c r="L5" s="2"/>
      <c r="M5" s="2"/>
    </row>
    <row r="6" spans="1:13" ht="18" x14ac:dyDescent="0.25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9.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8.25" thickBot="1" x14ac:dyDescent="0.35">
      <c r="A9" s="6" t="s">
        <v>1</v>
      </c>
      <c r="B9" s="7" t="s">
        <v>2</v>
      </c>
      <c r="C9" s="7" t="s">
        <v>3</v>
      </c>
      <c r="D9" s="8" t="s">
        <v>4</v>
      </c>
      <c r="E9" s="9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9" t="s">
        <v>12</v>
      </c>
      <c r="M9" s="10" t="s">
        <v>13</v>
      </c>
    </row>
    <row r="10" spans="1:13" ht="19.5" thickBot="1" x14ac:dyDescent="0.35">
      <c r="A10" s="11">
        <v>1</v>
      </c>
      <c r="B10" s="13" t="s">
        <v>17</v>
      </c>
      <c r="C10" s="12" t="s">
        <v>14</v>
      </c>
      <c r="D10" s="14" t="s">
        <v>15</v>
      </c>
      <c r="E10" s="15">
        <v>150000</v>
      </c>
      <c r="F10" s="16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24448.05</v>
      </c>
      <c r="G10" s="16">
        <v>25</v>
      </c>
      <c r="H10" s="16">
        <f>ROUND(IF((E10)&gt;(9855*20),((9855*20)*0.0287),(E10)*0.0287),2)</f>
        <v>4305</v>
      </c>
      <c r="I10" s="16">
        <f>ROUND(IF((E10)&gt;(9855*10),((9855*10)*0.0304),(E10)*0.0304),2)</f>
        <v>2995.92</v>
      </c>
      <c r="J10" s="16">
        <f>ROUND(IF((E10)&gt;(9855*10),((9855*10)*0.0709),(E10)*0.0709),2)</f>
        <v>6987.2</v>
      </c>
      <c r="K10" s="16">
        <f>ROUND(IF((E10)&gt;(9855*20),((9855*20)*0.071),(E10)*0.071),2)</f>
        <v>10650</v>
      </c>
      <c r="L10" s="17">
        <f>+ROUND(IF(E10&gt;(9855*4),((9855*4)*0.011),E10*0.011),2)</f>
        <v>433.62</v>
      </c>
      <c r="M10" s="18">
        <f>+E10-F10-G10-H10-I10</f>
        <v>118226.03</v>
      </c>
    </row>
    <row r="11" spans="1:13" ht="19.5" thickBot="1" x14ac:dyDescent="0.35">
      <c r="A11" s="19">
        <v>2</v>
      </c>
      <c r="B11" s="21" t="s">
        <v>18</v>
      </c>
      <c r="C11" s="20" t="s">
        <v>16</v>
      </c>
      <c r="D11" s="14" t="s">
        <v>15</v>
      </c>
      <c r="E11" s="22">
        <v>50000</v>
      </c>
      <c r="F11" s="23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1940.74</v>
      </c>
      <c r="G11" s="23">
        <v>25</v>
      </c>
      <c r="H11" s="23">
        <f>ROUND(IF((E11)&gt;(9855*20),((9855*20)*0.0287),(E11)*0.0287),2)</f>
        <v>1435</v>
      </c>
      <c r="I11" s="23">
        <f>ROUND(IF((E11)&gt;(9855*10),((9855*10)*0.0304),(E11)*0.0304),2)</f>
        <v>1520</v>
      </c>
      <c r="J11" s="23">
        <f>ROUND(IF((E11)&gt;(9855*10),((9855*10)*0.0709),(E11)*0.0709),2)</f>
        <v>3545</v>
      </c>
      <c r="K11" s="23">
        <f>ROUND(IF((E11)&gt;(9855*20),((9855*20)*0.071),(E11)*0.071),2)</f>
        <v>3550</v>
      </c>
      <c r="L11" s="24">
        <f>+ROUND(IF(E11&gt;(9855*4),((9855*4)*0.011),E11*0.011),2)</f>
        <v>433.62</v>
      </c>
      <c r="M11" s="25">
        <f>+E11-F11-G11-H11-I11</f>
        <v>45079.26</v>
      </c>
    </row>
    <row r="12" spans="1:13" ht="19.5" thickBot="1" x14ac:dyDescent="0.35">
      <c r="A12" s="19">
        <v>3</v>
      </c>
      <c r="B12" s="21" t="s">
        <v>19</v>
      </c>
      <c r="C12" s="20" t="s">
        <v>21</v>
      </c>
      <c r="D12" s="14" t="s">
        <v>15</v>
      </c>
      <c r="E12" s="22">
        <v>50000</v>
      </c>
      <c r="F12" s="23">
        <f t="shared" ref="F12:F13" si="0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1940.74</v>
      </c>
      <c r="G12" s="23">
        <v>25</v>
      </c>
      <c r="H12" s="23">
        <f t="shared" ref="H12:H13" si="1">ROUND(IF((E12)&gt;(9855*20),((9855*20)*0.0287),(E12)*0.0287),2)</f>
        <v>1435</v>
      </c>
      <c r="I12" s="23">
        <f t="shared" ref="I12:I13" si="2">ROUND(IF((E12)&gt;(9855*10),((9855*10)*0.0304),(E12)*0.0304),2)</f>
        <v>1520</v>
      </c>
      <c r="J12" s="23">
        <f t="shared" ref="J12:J13" si="3">ROUND(IF((E12)&gt;(9855*10),((9855*10)*0.0709),(E12)*0.0709),2)</f>
        <v>3545</v>
      </c>
      <c r="K12" s="23">
        <f t="shared" ref="K12:K13" si="4">ROUND(IF((E12)&gt;(9855*20),((9855*20)*0.071),(E12)*0.071),2)</f>
        <v>3550</v>
      </c>
      <c r="L12" s="24">
        <f t="shared" ref="L12:L13" si="5">+ROUND(IF(E12&gt;(9855*4),((9855*4)*0.011),E12*0.011),2)</f>
        <v>433.62</v>
      </c>
      <c r="M12" s="25">
        <f>+E12-F12-G12-H12-I12</f>
        <v>45079.26</v>
      </c>
    </row>
    <row r="13" spans="1:13" ht="19.5" thickBot="1" x14ac:dyDescent="0.35">
      <c r="A13" s="26">
        <v>4</v>
      </c>
      <c r="B13" s="28" t="s">
        <v>20</v>
      </c>
      <c r="C13" s="27" t="s">
        <v>22</v>
      </c>
      <c r="D13" s="14" t="s">
        <v>15</v>
      </c>
      <c r="E13" s="29">
        <v>30000</v>
      </c>
      <c r="F13" s="30">
        <f t="shared" si="0"/>
        <v>0</v>
      </c>
      <c r="G13" s="30">
        <v>25</v>
      </c>
      <c r="H13" s="30">
        <f t="shared" si="1"/>
        <v>861</v>
      </c>
      <c r="I13" s="30">
        <f t="shared" si="2"/>
        <v>912</v>
      </c>
      <c r="J13" s="30">
        <f t="shared" si="3"/>
        <v>2127</v>
      </c>
      <c r="K13" s="30">
        <f t="shared" si="4"/>
        <v>2130</v>
      </c>
      <c r="L13" s="31">
        <f t="shared" si="5"/>
        <v>330</v>
      </c>
      <c r="M13" s="32">
        <f>+E13-F13-G13-H13-I13</f>
        <v>28202</v>
      </c>
    </row>
    <row r="14" spans="1:13" ht="19.5" thickBot="1" x14ac:dyDescent="0.35">
      <c r="A14" s="33"/>
      <c r="B14" s="33"/>
      <c r="C14" s="33"/>
      <c r="D14" s="34"/>
      <c r="E14" s="35">
        <f>SUM(E10:E13)</f>
        <v>280000</v>
      </c>
      <c r="F14" s="36">
        <f>SUM(F10:F13)</f>
        <v>28329.530000000002</v>
      </c>
      <c r="G14" s="36">
        <f t="shared" ref="G14:M14" si="6">SUM(G10:G13)</f>
        <v>100</v>
      </c>
      <c r="H14" s="36">
        <f t="shared" si="6"/>
        <v>8036</v>
      </c>
      <c r="I14" s="36">
        <f t="shared" si="6"/>
        <v>6947.92</v>
      </c>
      <c r="J14" s="36">
        <f t="shared" si="6"/>
        <v>16204.2</v>
      </c>
      <c r="K14" s="36">
        <f t="shared" si="6"/>
        <v>19880</v>
      </c>
      <c r="L14" s="36">
        <f>SUM(L10:L13)</f>
        <v>1630.8600000000001</v>
      </c>
      <c r="M14" s="37">
        <f t="shared" si="6"/>
        <v>236586.55000000002</v>
      </c>
    </row>
    <row r="15" spans="1:13" ht="18.75" x14ac:dyDescent="0.3">
      <c r="A15" s="38"/>
      <c r="B15" s="38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</row>
  </sheetData>
  <mergeCells count="2">
    <mergeCell ref="A6:M6"/>
    <mergeCell ref="A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2017-11-29T18:58:17Z</dcterms:created>
  <dcterms:modified xsi:type="dcterms:W3CDTF">2017-11-29T19:01:22Z</dcterms:modified>
</cp:coreProperties>
</file>