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gnrd-my.sharepoint.com/personal/j_yens_ign_gob_do/Documents/IGN - Portal WEB/Portal Transparencia/2022/Julio/"/>
    </mc:Choice>
  </mc:AlternateContent>
  <xr:revisionPtr revIDLastSave="0" documentId="8_{FE9A6968-5C62-4BE8-B5D3-DB2B9BDF2883}" xr6:coauthVersionLast="36" xr6:coauthVersionMax="36" xr10:uidLastSave="{00000000-0000-0000-0000-000000000000}"/>
  <bookViews>
    <workbookView xWindow="0" yWindow="0" windowWidth="28800" windowHeight="12105" xr2:uid="{C4240212-252E-4245-97D4-A86AC068363F}"/>
  </bookViews>
  <sheets>
    <sheet name="Nomina Periodo Probatorio " sheetId="1" r:id="rId1"/>
  </sheets>
  <externalReferences>
    <externalReference r:id="rId2"/>
  </externalReferences>
  <definedNames>
    <definedName name="_xlnm.Print_Area" localSheetId="0">'Nomina Periodo Probatorio '!$A$1:$O$46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" i="1" l="1"/>
  <c r="M13" i="1"/>
  <c r="I13" i="1"/>
  <c r="G13" i="1"/>
  <c r="E17" i="1" s="1"/>
  <c r="N12" i="1"/>
  <c r="M12" i="1"/>
  <c r="L12" i="1"/>
  <c r="K12" i="1"/>
  <c r="J12" i="1"/>
  <c r="H12" i="1" s="1"/>
  <c r="O12" i="1" s="1"/>
  <c r="N11" i="1"/>
  <c r="M11" i="1"/>
  <c r="L11" i="1"/>
  <c r="K11" i="1"/>
  <c r="K13" i="1" s="1"/>
  <c r="J11" i="1"/>
  <c r="N9" i="1"/>
  <c r="M9" i="1"/>
  <c r="L9" i="1"/>
  <c r="L13" i="1" s="1"/>
  <c r="K9" i="1"/>
  <c r="J9" i="1"/>
  <c r="H9" i="1"/>
  <c r="O9" i="1" s="1"/>
  <c r="A6" i="1"/>
  <c r="J13" i="1" l="1"/>
  <c r="H11" i="1"/>
  <c r="O11" i="1" l="1"/>
  <c r="O13" i="1" s="1"/>
  <c r="H13" i="1"/>
</calcChain>
</file>

<file path=xl/sharedStrings.xml><?xml version="1.0" encoding="utf-8"?>
<sst xmlns="http://schemas.openxmlformats.org/spreadsheetml/2006/main" count="42" uniqueCount="38">
  <si>
    <t>NOMINA DE PAGO DEL PERSONAL EN PERIODO PROBATORIO</t>
  </si>
  <si>
    <t>En RD$</t>
  </si>
  <si>
    <t xml:space="preserve">No. </t>
  </si>
  <si>
    <t>NOMBRE</t>
  </si>
  <si>
    <t xml:space="preserve">Genero </t>
  </si>
  <si>
    <t>DEPARTAMENTO</t>
  </si>
  <si>
    <t>CARGO</t>
  </si>
  <si>
    <t>ESTATUS</t>
  </si>
  <si>
    <t>SUELDO(RD$)</t>
  </si>
  <si>
    <t>ISR(RD$)</t>
  </si>
  <si>
    <t>INAVI</t>
  </si>
  <si>
    <t>AFP EMPLEADO</t>
  </si>
  <si>
    <t>SFS EMPLEADO</t>
  </si>
  <si>
    <t>AFP EMPLEADOR</t>
  </si>
  <si>
    <t>SFS EMPLEADOR</t>
  </si>
  <si>
    <t>RIESGO LABORAL</t>
  </si>
  <si>
    <t>SUELDO NETO</t>
  </si>
  <si>
    <t xml:space="preserve">Jean Carlos Ramirez Rodriguez </t>
  </si>
  <si>
    <t>M</t>
  </si>
  <si>
    <t>Topografía y Geodesia</t>
  </si>
  <si>
    <t>Técnico de Topografía y Geodesia</t>
  </si>
  <si>
    <t xml:space="preserve">Empleado de Carrera </t>
  </si>
  <si>
    <t xml:space="preserve">Direcceion de Cartografia </t>
  </si>
  <si>
    <t>Daily Mariela Gomez Mancebo</t>
  </si>
  <si>
    <t>F</t>
  </si>
  <si>
    <t xml:space="preserve">Direccion de Cartografia </t>
  </si>
  <si>
    <t>Analista de Cartografia</t>
  </si>
  <si>
    <t xml:space="preserve">Saderis Carmona Marte </t>
  </si>
  <si>
    <t>Analista de Cartografía</t>
  </si>
  <si>
    <t xml:space="preserve">TOTAL </t>
  </si>
  <si>
    <t xml:space="preserve"> </t>
  </si>
  <si>
    <t>MONTO PAGADO POR LA INSTITUCIÓN</t>
  </si>
  <si>
    <t>Encargada de Recursos Humanos</t>
  </si>
  <si>
    <t xml:space="preserve">Encargada Adminsitrativo Financiero  </t>
  </si>
  <si>
    <t xml:space="preserve">Director Nacional  </t>
  </si>
  <si>
    <t xml:space="preserve">Caroline Ruiz </t>
  </si>
  <si>
    <t xml:space="preserve">Maria Lajara de Ruiz </t>
  </si>
  <si>
    <t xml:space="preserve">Bolivar Matias Troncosos Morales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</si>
</sst>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8"/>
      <name val="Times New Roman"/>
      <family val="1"/>
    </font>
    <font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17" fontId="3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43" fontId="3" fillId="0" borderId="0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3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left"/>
    </xf>
    <xf numFmtId="0" fontId="2" fillId="3" borderId="7" xfId="0" applyFont="1" applyFill="1" applyBorder="1" applyAlignment="1"/>
    <xf numFmtId="43" fontId="2" fillId="0" borderId="7" xfId="1" applyFont="1" applyFill="1" applyBorder="1" applyAlignment="1">
      <alignment horizontal="center" vertical="center"/>
    </xf>
    <xf numFmtId="43" fontId="2" fillId="0" borderId="8" xfId="1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43" fontId="2" fillId="0" borderId="7" xfId="1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43" fontId="3" fillId="2" borderId="16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43" fontId="4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43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3" fontId="3" fillId="0" borderId="17" xfId="1" applyFont="1" applyFill="1" applyBorder="1" applyAlignment="1">
      <alignment horizontal="left" vertical="center"/>
    </xf>
    <xf numFmtId="43" fontId="3" fillId="0" borderId="0" xfId="0" applyNumberFormat="1" applyFont="1" applyFill="1" applyBorder="1" applyAlignment="1">
      <alignment horizontal="left"/>
    </xf>
    <xf numFmtId="0" fontId="6" fillId="0" borderId="0" xfId="0" applyFont="1"/>
    <xf numFmtId="0" fontId="2" fillId="0" borderId="0" xfId="0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Border="1" applyAlignment="1"/>
    <xf numFmtId="0" fontId="4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3000375</xdr:colOff>
      <xdr:row>0</xdr:row>
      <xdr:rowOff>148828</xdr:rowOff>
    </xdr:from>
    <xdr:to>
      <xdr:col>6</xdr:col>
      <xdr:colOff>1063625</xdr:colOff>
      <xdr:row>3</xdr:row>
      <xdr:rowOff>162719</xdr:rowOff>
    </xdr:to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B15857AE-BF90-4BAF-A10C-4045EFCA577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4675" y="148828"/>
          <a:ext cx="2930525" cy="72826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.yens\OneDrive%20-%20Instituto%20Geografico%20Nacional%20Jos&#233;%20Joaqu&#237;n%20Hungr&#237;a%20Morell\IGN%20-%20Portal%20WEB\Portal%20Transparencia\2022\Julio\Datos%20abiertos\Nomina%20Portal%20Institucional%20%20Julio%202022%20-%20IGN-JJH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 Fijo"/>
      <sheetName val="Nomina Periodo Probatorio "/>
      <sheetName val="Nomina Temporal  "/>
    </sheetNames>
    <sheetDataSet>
      <sheetData sheetId="0">
        <row r="7">
          <cell r="A7" t="str">
            <v>Mes: Julio 2022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D16D70-48FE-4CE0-8E06-E73A5A4F4243}">
  <sheetPr>
    <pageSetUpPr fitToPage="1"/>
  </sheetPr>
  <dimension ref="A4:R42"/>
  <sheetViews>
    <sheetView showGridLines="0" tabSelected="1" zoomScale="70" zoomScaleNormal="70" workbookViewId="0"/>
  </sheetViews>
  <sheetFormatPr baseColWidth="10" defaultColWidth="11.42578125" defaultRowHeight="18.75" x14ac:dyDescent="0.3"/>
  <cols>
    <col min="1" max="1" width="6.42578125" style="5" bestFit="1" customWidth="1"/>
    <col min="2" max="2" width="43.28515625" style="5" bestFit="1" customWidth="1"/>
    <col min="3" max="3" width="10.85546875" style="5" bestFit="1" customWidth="1"/>
    <col min="4" max="4" width="55.42578125" style="5" bestFit="1" customWidth="1"/>
    <col min="5" max="5" width="47.5703125" style="29" bestFit="1" customWidth="1"/>
    <col min="6" max="6" width="25.42578125" style="5" bestFit="1" customWidth="1"/>
    <col min="7" max="7" width="25.140625" style="5" bestFit="1" customWidth="1"/>
    <col min="8" max="8" width="22.140625" style="5" bestFit="1" customWidth="1"/>
    <col min="9" max="9" width="15.42578125" style="5" bestFit="1" customWidth="1"/>
    <col min="10" max="10" width="18.140625" style="5" customWidth="1"/>
    <col min="11" max="11" width="19.85546875" style="5" customWidth="1"/>
    <col min="12" max="12" width="21.140625" style="5" customWidth="1"/>
    <col min="13" max="13" width="20.140625" style="5" customWidth="1"/>
    <col min="14" max="14" width="18" style="5" bestFit="1" customWidth="1"/>
    <col min="15" max="15" width="22.140625" style="5" bestFit="1" customWidth="1"/>
    <col min="16" max="16" width="24.28515625" style="5" customWidth="1"/>
    <col min="17" max="16384" width="11.42578125" style="5"/>
  </cols>
  <sheetData>
    <row r="4" spans="1:15" x14ac:dyDescent="0.3">
      <c r="A4" s="1"/>
      <c r="B4" s="1"/>
      <c r="C4" s="1"/>
      <c r="D4" s="1"/>
      <c r="E4" s="2"/>
      <c r="F4" s="3"/>
      <c r="G4" s="3"/>
      <c r="H4" s="4"/>
      <c r="I4" s="3"/>
      <c r="J4" s="3"/>
      <c r="K4" s="3"/>
      <c r="L4" s="1"/>
      <c r="M4" s="3"/>
      <c r="N4" s="1"/>
      <c r="O4" s="1"/>
    </row>
    <row r="5" spans="1:15" x14ac:dyDescent="0.3">
      <c r="A5" s="6" t="s">
        <v>0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x14ac:dyDescent="0.3">
      <c r="A6" s="7" t="str">
        <f>+'[1]Nomina Fijo'!A7:P7</f>
        <v>Mes: Julio 2022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9.5" thickBot="1" x14ac:dyDescent="0.35">
      <c r="A7" s="8" t="s">
        <v>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ht="37.5" x14ac:dyDescent="0.3">
      <c r="A8" s="9" t="s">
        <v>2</v>
      </c>
      <c r="B8" s="10" t="s">
        <v>3</v>
      </c>
      <c r="C8" s="10" t="s">
        <v>4</v>
      </c>
      <c r="D8" s="10" t="s">
        <v>5</v>
      </c>
      <c r="E8" s="11" t="s">
        <v>6</v>
      </c>
      <c r="F8" s="9" t="s">
        <v>7</v>
      </c>
      <c r="G8" s="10" t="s">
        <v>8</v>
      </c>
      <c r="H8" s="10" t="s">
        <v>9</v>
      </c>
      <c r="I8" s="11" t="s">
        <v>10</v>
      </c>
      <c r="J8" s="11" t="s">
        <v>11</v>
      </c>
      <c r="K8" s="11" t="s">
        <v>12</v>
      </c>
      <c r="L8" s="11" t="s">
        <v>13</v>
      </c>
      <c r="M8" s="11" t="s">
        <v>14</v>
      </c>
      <c r="N8" s="12" t="s">
        <v>15</v>
      </c>
      <c r="O8" s="9" t="s">
        <v>16</v>
      </c>
    </row>
    <row r="9" spans="1:15" ht="19.5" thickBot="1" x14ac:dyDescent="0.35">
      <c r="A9" s="13">
        <v>1</v>
      </c>
      <c r="B9" s="14" t="s">
        <v>17</v>
      </c>
      <c r="C9" s="15" t="s">
        <v>18</v>
      </c>
      <c r="D9" s="16" t="s">
        <v>19</v>
      </c>
      <c r="E9" s="16" t="s">
        <v>20</v>
      </c>
      <c r="F9" s="17" t="s">
        <v>21</v>
      </c>
      <c r="G9" s="18">
        <v>52000</v>
      </c>
      <c r="H9" s="18">
        <f>ROUND(IF(((G9-J9-K9)&gt;34685.01)*((G9-J9-K9)&lt;52027.43),(((G9-J9-K9)-34685.01)*0.15),+IF(((G9-J9-K9)&gt;52027.43)*((G9-J9-K9)&lt;72260.26),((((G9-J9-K9)-52027.43)*0.2)+2601.33),+IF((G9-J9-K9)&gt;72260.26,(((G9-J9-K9)-72260.26)*25%)+6648,0))),2)</f>
        <v>2136.27</v>
      </c>
      <c r="I9" s="18">
        <v>25</v>
      </c>
      <c r="J9" s="18">
        <f>ROUND(IF((G9)&gt;(15600*20),((15600*20)*0.0287),(G9)*0.0287),2)</f>
        <v>1492.4</v>
      </c>
      <c r="K9" s="18">
        <f>ROUND(IF((G9)&gt;(15600*10),((15600*10)*0.0304),(G9)*0.0304),2)</f>
        <v>1580.8</v>
      </c>
      <c r="L9" s="18">
        <f>ROUND(IF((G9)&gt;(15600*20),((15600*20)*0.071),(G9)*0.071),2)</f>
        <v>3692</v>
      </c>
      <c r="M9" s="18">
        <f>ROUND(IF((G9)&gt;(15600*10),((15600*10)*0.0709),(G9)*0.0709),2)</f>
        <v>3686.8</v>
      </c>
      <c r="N9" s="18">
        <f>+ROUND(IF(G9&gt;(15600*4),((15600*4)*0.0115),G9*0.0115),2)</f>
        <v>598</v>
      </c>
      <c r="O9" s="19">
        <f>+G9-H9-I9-J9-K9</f>
        <v>46765.53</v>
      </c>
    </row>
    <row r="10" spans="1:15" ht="23.25" thickBot="1" x14ac:dyDescent="0.35">
      <c r="A10" s="20" t="s">
        <v>22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2"/>
    </row>
    <row r="11" spans="1:15" x14ac:dyDescent="0.3">
      <c r="A11" s="13">
        <v>2</v>
      </c>
      <c r="B11" s="14" t="s">
        <v>23</v>
      </c>
      <c r="C11" s="15" t="s">
        <v>24</v>
      </c>
      <c r="D11" s="14" t="s">
        <v>25</v>
      </c>
      <c r="E11" s="14" t="s">
        <v>26</v>
      </c>
      <c r="F11" s="14" t="s">
        <v>21</v>
      </c>
      <c r="G11" s="23">
        <v>60000</v>
      </c>
      <c r="H11" s="23">
        <f>ROUND(IF(((G11-J11-K11)&gt;34685.01)*((G11-J11-K11)&lt;52027.43),(((G11-J11-K11)-34685.01)*0.15),+IF(((G11-J11-K11)&gt;52027.43)*((G11-J11-K11)&lt;72260.26),((((G11-J11-K11)-52027.43)*0.2)+2601.33),+IF((G11-J11-K11)&gt;72260.26,(((G11-J11-K11)-72260.26)*25%)+6648,0))),2)</f>
        <v>3486.64</v>
      </c>
      <c r="I11" s="23">
        <v>25</v>
      </c>
      <c r="J11" s="23">
        <f>ROUND(IF((G11)&gt;(15600*20),((15600*20)*0.0287),(G11)*0.0287),2)</f>
        <v>1722</v>
      </c>
      <c r="K11" s="23">
        <f>ROUND(IF((G11)&gt;(15600*10),((15600*10)*0.0304),(G11)*0.0304),2)</f>
        <v>1824</v>
      </c>
      <c r="L11" s="23">
        <f>ROUND(IF((G11)&gt;(15600*20),((15600*20)*0.071),(G11)*0.071),2)</f>
        <v>4260</v>
      </c>
      <c r="M11" s="23">
        <f>ROUND(IF((G11)&gt;(15600*10),((15600*10)*0.0709),(G11)*0.0709),2)</f>
        <v>4254</v>
      </c>
      <c r="N11" s="23">
        <f>+ROUND(IF(G11&gt;(15600*4),((15600*4)*0.0115),G11*0.0115),2)</f>
        <v>690</v>
      </c>
      <c r="O11" s="23">
        <f>+G11-H11-I11-J11-K11</f>
        <v>52942.36</v>
      </c>
    </row>
    <row r="12" spans="1:15" ht="19.5" thickBot="1" x14ac:dyDescent="0.35">
      <c r="A12" s="24">
        <v>3</v>
      </c>
      <c r="B12" s="14" t="s">
        <v>27</v>
      </c>
      <c r="C12" s="15" t="s">
        <v>24</v>
      </c>
      <c r="D12" s="14" t="s">
        <v>25</v>
      </c>
      <c r="E12" s="14" t="s">
        <v>28</v>
      </c>
      <c r="F12" s="14" t="s">
        <v>21</v>
      </c>
      <c r="G12" s="23">
        <v>60000</v>
      </c>
      <c r="H12" s="23">
        <f>ROUND(IF(((G12-J12-K12)&gt;34685.01)*((G12-J12-K12)&lt;52027.43),(((G12-J12-K12)-34685.01)*0.15),+IF(((G12-J12-K12)&gt;52027.43)*((G12-J12-K12)&lt;72260.26),((((G12-J12-K12)-52027.43)*0.2)+2601.33),+IF((G12-J12-K12)&gt;72260.26,(((G12-J12-K12)-72260.26)*25%)+6648,0))),2)</f>
        <v>3486.64</v>
      </c>
      <c r="I12" s="23">
        <v>25</v>
      </c>
      <c r="J12" s="23">
        <f>ROUND(IF((G12)&gt;(15600*20),((15600*20)*0.0287),(G12)*0.0287),2)</f>
        <v>1722</v>
      </c>
      <c r="K12" s="23">
        <f>ROUND(IF((G12)&gt;(15600*10),((15600*10)*0.0304),(G12)*0.0304),2)</f>
        <v>1824</v>
      </c>
      <c r="L12" s="23">
        <f>ROUND(IF((G12)&gt;(15600*20),((15600*20)*0.071),(G12)*0.071),2)</f>
        <v>4260</v>
      </c>
      <c r="M12" s="23">
        <f>ROUND(IF((G12)&gt;(15600*10),((15600*10)*0.0709),(G12)*0.0709),2)</f>
        <v>4254</v>
      </c>
      <c r="N12" s="23">
        <f>+ROUND(IF(G12&gt;(15600*4),((15600*4)*0.0115),G12*0.0115),2)</f>
        <v>690</v>
      </c>
      <c r="O12" s="23">
        <f>+G12-H12-I12-J12-K12</f>
        <v>52942.36</v>
      </c>
    </row>
    <row r="13" spans="1:15" ht="19.5" thickBot="1" x14ac:dyDescent="0.35">
      <c r="A13" s="25" t="s">
        <v>29</v>
      </c>
      <c r="B13" s="26"/>
      <c r="C13" s="26"/>
      <c r="D13" s="26"/>
      <c r="E13" s="26"/>
      <c r="F13" s="27"/>
      <c r="G13" s="28">
        <f t="shared" ref="G13:O13" si="0">SUM(G9:G12)</f>
        <v>172000</v>
      </c>
      <c r="H13" s="28">
        <f t="shared" si="0"/>
        <v>9109.5499999999993</v>
      </c>
      <c r="I13" s="28">
        <f t="shared" si="0"/>
        <v>75</v>
      </c>
      <c r="J13" s="28">
        <f t="shared" si="0"/>
        <v>4936.3999999999996</v>
      </c>
      <c r="K13" s="28">
        <f t="shared" si="0"/>
        <v>5228.8</v>
      </c>
      <c r="L13" s="28">
        <f t="shared" si="0"/>
        <v>12212</v>
      </c>
      <c r="M13" s="28">
        <f t="shared" si="0"/>
        <v>12194.8</v>
      </c>
      <c r="N13" s="28">
        <f t="shared" si="0"/>
        <v>1978</v>
      </c>
      <c r="O13" s="28">
        <f t="shared" si="0"/>
        <v>152650.25</v>
      </c>
    </row>
    <row r="14" spans="1:15" x14ac:dyDescent="0.3">
      <c r="A14" s="1"/>
      <c r="G14" s="30"/>
      <c r="H14" s="1"/>
      <c r="I14" s="1" t="s">
        <v>30</v>
      </c>
      <c r="J14" s="1"/>
      <c r="K14" s="1"/>
      <c r="L14" s="1"/>
      <c r="M14" s="1"/>
      <c r="N14" s="1"/>
    </row>
    <row r="15" spans="1:15" x14ac:dyDescent="0.3">
      <c r="A15" s="1"/>
      <c r="B15" s="1"/>
      <c r="C15" s="1"/>
      <c r="D15" s="1"/>
      <c r="E15" s="31"/>
      <c r="F15" s="32"/>
      <c r="G15" s="1"/>
      <c r="H15" s="33"/>
      <c r="I15" s="1"/>
      <c r="J15" s="33"/>
      <c r="K15" s="33"/>
      <c r="L15" s="33"/>
      <c r="M15" s="1"/>
      <c r="N15" s="1"/>
      <c r="O15" s="33"/>
    </row>
    <row r="16" spans="1:15" s="34" customFormat="1" x14ac:dyDescent="0.3">
      <c r="A16" s="1"/>
      <c r="B16" s="1"/>
      <c r="C16" s="1"/>
      <c r="D16" s="1"/>
      <c r="E16" s="31"/>
      <c r="F16" s="32"/>
      <c r="G16" s="1"/>
      <c r="H16" s="1"/>
      <c r="I16" s="1"/>
      <c r="J16" s="33"/>
      <c r="K16" s="33"/>
      <c r="L16" s="33"/>
      <c r="M16" s="33"/>
      <c r="N16" s="33"/>
      <c r="O16" s="33"/>
    </row>
    <row r="17" spans="1:15" ht="19.5" thickBot="1" x14ac:dyDescent="0.35">
      <c r="A17" s="1"/>
      <c r="D17" s="3" t="s">
        <v>31</v>
      </c>
      <c r="E17" s="35">
        <f>G13+M13+L13+N13</f>
        <v>198384.8</v>
      </c>
      <c r="H17" s="1"/>
      <c r="I17" s="1"/>
      <c r="J17" s="1"/>
      <c r="K17" s="33"/>
      <c r="L17" s="33"/>
      <c r="M17" s="33"/>
      <c r="N17" s="33"/>
      <c r="O17" s="30"/>
    </row>
    <row r="18" spans="1:15" ht="19.5" thickTop="1" x14ac:dyDescent="0.3">
      <c r="A18" s="1"/>
      <c r="B18" s="3"/>
      <c r="C18" s="3"/>
      <c r="D18" s="3"/>
      <c r="E18" s="36"/>
      <c r="H18" s="1"/>
      <c r="I18" s="1"/>
      <c r="J18" s="1"/>
      <c r="K18" s="33"/>
      <c r="L18" s="33"/>
      <c r="M18" s="33"/>
      <c r="N18" s="33"/>
      <c r="O18" s="30"/>
    </row>
    <row r="19" spans="1:15" x14ac:dyDescent="0.3">
      <c r="A19" s="1"/>
      <c r="B19" s="3"/>
      <c r="C19" s="3"/>
      <c r="D19" s="3"/>
      <c r="E19" s="36"/>
      <c r="G19" s="37"/>
      <c r="H19" s="1"/>
      <c r="I19" s="1"/>
      <c r="J19" s="1"/>
      <c r="K19" s="33"/>
      <c r="L19" s="33"/>
      <c r="M19" s="33"/>
      <c r="N19" s="33"/>
      <c r="O19" s="30"/>
    </row>
    <row r="20" spans="1:15" x14ac:dyDescent="0.3">
      <c r="A20" s="1"/>
      <c r="B20" s="3"/>
      <c r="C20" s="3"/>
      <c r="D20" s="3"/>
      <c r="E20" s="36"/>
      <c r="H20" s="1"/>
      <c r="I20" s="1"/>
      <c r="J20" s="1"/>
      <c r="K20" s="33"/>
      <c r="L20" s="33"/>
      <c r="M20" s="33"/>
      <c r="N20" s="33"/>
      <c r="O20" s="30"/>
    </row>
    <row r="21" spans="1:15" x14ac:dyDescent="0.3">
      <c r="A21" s="1"/>
      <c r="B21" s="3"/>
      <c r="C21" s="3"/>
      <c r="D21" s="1"/>
      <c r="E21" s="36"/>
      <c r="H21" s="38"/>
      <c r="I21" s="1"/>
      <c r="J21" s="1"/>
      <c r="K21" s="33"/>
      <c r="L21" s="33"/>
      <c r="M21" s="33"/>
      <c r="N21" s="33"/>
      <c r="O21" s="30"/>
    </row>
    <row r="22" spans="1:15" ht="19.5" thickBot="1" x14ac:dyDescent="0.35">
      <c r="A22" s="1"/>
      <c r="B22" s="39"/>
      <c r="C22" s="40"/>
      <c r="D22" s="1"/>
      <c r="E22" s="41"/>
      <c r="F22" s="38"/>
      <c r="G22" s="42"/>
    </row>
    <row r="23" spans="1:15" x14ac:dyDescent="0.3">
      <c r="A23" s="1"/>
      <c r="B23" s="43" t="s">
        <v>32</v>
      </c>
      <c r="C23" s="43"/>
      <c r="D23" s="1"/>
      <c r="E23" s="43" t="s">
        <v>33</v>
      </c>
      <c r="G23" s="44" t="s">
        <v>34</v>
      </c>
      <c r="H23" s="44"/>
      <c r="I23" s="44"/>
      <c r="J23" s="44"/>
    </row>
    <row r="24" spans="1:15" x14ac:dyDescent="0.3">
      <c r="A24" s="45"/>
      <c r="B24" s="5" t="s">
        <v>35</v>
      </c>
      <c r="D24" s="29"/>
      <c r="E24" s="5" t="s">
        <v>36</v>
      </c>
      <c r="G24" s="46" t="s">
        <v>37</v>
      </c>
      <c r="H24" s="46"/>
      <c r="I24" s="46"/>
      <c r="J24" s="46"/>
    </row>
    <row r="25" spans="1:15" x14ac:dyDescent="0.3">
      <c r="A25" s="47"/>
    </row>
    <row r="26" spans="1:15" x14ac:dyDescent="0.3">
      <c r="A26" s="45"/>
    </row>
    <row r="27" spans="1:15" x14ac:dyDescent="0.3">
      <c r="A27" s="45"/>
      <c r="B27" s="33"/>
      <c r="E27" s="5"/>
    </row>
    <row r="28" spans="1:15" x14ac:dyDescent="0.3">
      <c r="A28" s="1"/>
      <c r="B28" s="33"/>
      <c r="D28" s="1"/>
      <c r="E28" s="5"/>
      <c r="M28" s="37"/>
    </row>
    <row r="29" spans="1:15" x14ac:dyDescent="0.3">
      <c r="A29" s="1"/>
      <c r="B29" s="33"/>
      <c r="D29" s="1"/>
      <c r="E29" s="5"/>
      <c r="M29" s="29"/>
    </row>
    <row r="30" spans="1:15" x14ac:dyDescent="0.3">
      <c r="A30" s="1"/>
      <c r="D30" s="29"/>
      <c r="E30" s="5"/>
      <c r="M30" s="29"/>
    </row>
    <row r="31" spans="1:15" x14ac:dyDescent="0.3">
      <c r="D31" s="29"/>
      <c r="E31" s="5"/>
      <c r="M31" s="29"/>
    </row>
    <row r="32" spans="1:15" x14ac:dyDescent="0.3">
      <c r="D32" s="29"/>
      <c r="E32" s="48"/>
      <c r="M32" s="29"/>
    </row>
    <row r="33" spans="2:18" x14ac:dyDescent="0.3">
      <c r="D33" s="29"/>
      <c r="E33" s="48"/>
      <c r="M33" s="29"/>
    </row>
    <row r="34" spans="2:18" x14ac:dyDescent="0.3">
      <c r="D34" s="29"/>
      <c r="E34" s="48"/>
      <c r="M34" s="29"/>
      <c r="R34" s="30"/>
    </row>
    <row r="35" spans="2:18" x14ac:dyDescent="0.3">
      <c r="D35" s="29"/>
      <c r="E35" s="48"/>
      <c r="M35" s="29"/>
    </row>
    <row r="36" spans="2:18" x14ac:dyDescent="0.3">
      <c r="D36" s="29"/>
      <c r="E36" s="48"/>
      <c r="M36" s="29"/>
    </row>
    <row r="37" spans="2:18" x14ac:dyDescent="0.3">
      <c r="B37" s="1"/>
      <c r="D37" s="29"/>
      <c r="E37" s="48"/>
      <c r="M37" s="29"/>
    </row>
    <row r="38" spans="2:18" x14ac:dyDescent="0.3">
      <c r="D38" s="29"/>
      <c r="E38" s="5"/>
      <c r="M38" s="29"/>
    </row>
    <row r="39" spans="2:18" x14ac:dyDescent="0.3">
      <c r="D39" s="29"/>
      <c r="E39" s="5"/>
      <c r="M39" s="29"/>
    </row>
    <row r="40" spans="2:18" x14ac:dyDescent="0.3">
      <c r="D40" s="29"/>
      <c r="E40" s="5"/>
      <c r="M40" s="29"/>
    </row>
    <row r="41" spans="2:18" x14ac:dyDescent="0.3">
      <c r="D41" s="29"/>
      <c r="E41" s="5"/>
    </row>
    <row r="42" spans="2:18" x14ac:dyDescent="0.3">
      <c r="D42" s="29"/>
      <c r="E42" s="5"/>
    </row>
  </sheetData>
  <mergeCells count="7">
    <mergeCell ref="G24:J24"/>
    <mergeCell ref="A5:O5"/>
    <mergeCell ref="A6:O6"/>
    <mergeCell ref="A7:O7"/>
    <mergeCell ref="A10:O10"/>
    <mergeCell ref="A13:F13"/>
    <mergeCell ref="G23:J23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4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F36F73869EC242A35603142E44013C" ma:contentTypeVersion="14" ma:contentTypeDescription="Crear nuevo documento." ma:contentTypeScope="" ma:versionID="4868e2f3c5e9f9900cf759cc5045beeb">
  <xsd:schema xmlns:xsd="http://www.w3.org/2001/XMLSchema" xmlns:xs="http://www.w3.org/2001/XMLSchema" xmlns:p="http://schemas.microsoft.com/office/2006/metadata/properties" xmlns:ns3="a5c77184-e583-448a-9313-172398034e82" xmlns:ns4="6f1d2a94-10b3-4315-8e65-29e99209519a" targetNamespace="http://schemas.microsoft.com/office/2006/metadata/properties" ma:root="true" ma:fieldsID="9715949b3447e341d8a720d57f618692" ns3:_="" ns4:_="">
    <xsd:import namespace="a5c77184-e583-448a-9313-172398034e82"/>
    <xsd:import namespace="6f1d2a94-10b3-4315-8e65-29e9920951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c77184-e583-448a-9313-172398034e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1d2a94-10b3-4315-8e65-29e99209519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33886E8-F96D-4329-90C3-34A5C890DB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c77184-e583-448a-9313-172398034e82"/>
    <ds:schemaRef ds:uri="6f1d2a94-10b3-4315-8e65-29e9920951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693B753-5B0C-41F4-A259-2B42CD11F3F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187A122-8BF5-43BA-ACB8-4544D4D3F926}">
  <ds:schemaRefs>
    <ds:schemaRef ds:uri="http://schemas.microsoft.com/office/2006/documentManagement/types"/>
    <ds:schemaRef ds:uri="http://purl.org/dc/dcmitype/"/>
    <ds:schemaRef ds:uri="6f1d2a94-10b3-4315-8e65-29e99209519a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purl.org/dc/terms/"/>
    <ds:schemaRef ds:uri="http://schemas.openxmlformats.org/package/2006/metadata/core-properties"/>
    <ds:schemaRef ds:uri="a5c77184-e583-448a-9313-172398034e82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Periodo Probatorio </vt:lpstr>
      <vt:lpstr>'Nomina Periodo Probatorio '!Área_de_impresión</vt:lpstr>
    </vt:vector>
  </TitlesOfParts>
  <Company>IGN-JJHM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Yens</dc:creator>
  <cp:lastModifiedBy>Julio Yens</cp:lastModifiedBy>
  <dcterms:created xsi:type="dcterms:W3CDTF">2022-08-10T18:58:50Z</dcterms:created>
  <dcterms:modified xsi:type="dcterms:W3CDTF">2022-08-10T18:59:15Z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0x0101006AF36F73869EC242A35603142E44013C</vt:lpwstr>
  </property>
</Properties>
</file>