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2/Junio/"/>
    </mc:Choice>
  </mc:AlternateContent>
  <xr:revisionPtr revIDLastSave="0" documentId="8_{BC82C13E-B796-4214-BCFA-B8CB02B0141F}" xr6:coauthVersionLast="36" xr6:coauthVersionMax="36" xr10:uidLastSave="{00000000-0000-0000-0000-000000000000}"/>
  <bookViews>
    <workbookView xWindow="0" yWindow="0" windowWidth="28800" windowHeight="12105" xr2:uid="{4FE3A0AD-62CB-47A4-8A7C-BCF763A89663}"/>
  </bookViews>
  <sheets>
    <sheet name="Nomina Temporal  " sheetId="1" r:id="rId1"/>
  </sheets>
  <externalReferences>
    <externalReference r:id="rId2"/>
  </externalReferences>
  <definedNames>
    <definedName name="_xlnm.Print_Area" localSheetId="0">'Nomina Temporal  '!$A$1:$O$56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J10" i="1"/>
  <c r="H10" i="1" s="1"/>
  <c r="K10" i="1"/>
  <c r="L10" i="1"/>
  <c r="M10" i="1"/>
  <c r="N10" i="1"/>
  <c r="J11" i="1"/>
  <c r="K11" i="1"/>
  <c r="H11" i="1" s="1"/>
  <c r="O11" i="1" s="1"/>
  <c r="L11" i="1"/>
  <c r="M11" i="1"/>
  <c r="N11" i="1"/>
  <c r="J12" i="1"/>
  <c r="H12" i="1" s="1"/>
  <c r="O12" i="1" s="1"/>
  <c r="K12" i="1"/>
  <c r="L12" i="1"/>
  <c r="M12" i="1"/>
  <c r="N12" i="1"/>
  <c r="H13" i="1"/>
  <c r="J13" i="1"/>
  <c r="K13" i="1"/>
  <c r="L13" i="1"/>
  <c r="M13" i="1"/>
  <c r="N13" i="1"/>
  <c r="O13" i="1"/>
  <c r="J15" i="1"/>
  <c r="H15" i="1" s="1"/>
  <c r="O15" i="1" s="1"/>
  <c r="K15" i="1"/>
  <c r="L15" i="1"/>
  <c r="M15" i="1"/>
  <c r="N15" i="1"/>
  <c r="J16" i="1"/>
  <c r="H16" i="1" s="1"/>
  <c r="O16" i="1" s="1"/>
  <c r="K16" i="1"/>
  <c r="L16" i="1"/>
  <c r="M16" i="1"/>
  <c r="N16" i="1"/>
  <c r="H18" i="1"/>
  <c r="J18" i="1"/>
  <c r="K18" i="1"/>
  <c r="L18" i="1"/>
  <c r="M18" i="1"/>
  <c r="N18" i="1"/>
  <c r="O18" i="1"/>
  <c r="J19" i="1"/>
  <c r="K19" i="1"/>
  <c r="H19" i="1" s="1"/>
  <c r="O19" i="1" s="1"/>
  <c r="L19" i="1"/>
  <c r="M19" i="1"/>
  <c r="N19" i="1"/>
  <c r="J21" i="1"/>
  <c r="H21" i="1" s="1"/>
  <c r="O21" i="1" s="1"/>
  <c r="K21" i="1"/>
  <c r="L21" i="1"/>
  <c r="M21" i="1"/>
  <c r="N21" i="1"/>
  <c r="H22" i="1"/>
  <c r="O22" i="1" s="1"/>
  <c r="J22" i="1"/>
  <c r="K22" i="1"/>
  <c r="L22" i="1"/>
  <c r="M22" i="1"/>
  <c r="N22" i="1"/>
  <c r="G23" i="1"/>
  <c r="E27" i="1" s="1"/>
  <c r="I23" i="1"/>
  <c r="J23" i="1"/>
  <c r="K23" i="1"/>
  <c r="L23" i="1"/>
  <c r="M23" i="1"/>
  <c r="N23" i="1"/>
  <c r="H23" i="1" l="1"/>
  <c r="O10" i="1"/>
  <c r="O23" i="1" s="1"/>
</calcChain>
</file>

<file path=xl/sharedStrings.xml><?xml version="1.0" encoding="utf-8"?>
<sst xmlns="http://schemas.openxmlformats.org/spreadsheetml/2006/main" count="81" uniqueCount="57">
  <si>
    <t xml:space="preserve">Bolivar Matias Troncosos Morales </t>
  </si>
  <si>
    <t xml:space="preserve">Maria Lajara de Ruiz </t>
  </si>
  <si>
    <t xml:space="preserve">Caroline Ruiz </t>
  </si>
  <si>
    <t xml:space="preserve">Director Nacional  </t>
  </si>
  <si>
    <t xml:space="preserve">Encargada Adminsitrativo Financiero  </t>
  </si>
  <si>
    <t>Encargada de Recursos Humanos</t>
  </si>
  <si>
    <t>MONTO PAGADO POR LA INSTITUCIÓN</t>
  </si>
  <si>
    <t xml:space="preserve"> </t>
  </si>
  <si>
    <t xml:space="preserve">TOTAL </t>
  </si>
  <si>
    <t xml:space="preserve">Temporal </t>
  </si>
  <si>
    <t>Analista Legal</t>
  </si>
  <si>
    <t>Departamento Juridico</t>
  </si>
  <si>
    <t>F</t>
  </si>
  <si>
    <t xml:space="preserve">Solange Maigrek Cepeda De La Cruz </t>
  </si>
  <si>
    <t>Encargada Departamento Juridico</t>
  </si>
  <si>
    <t xml:space="preserve">Lucila Maria Almanzar De Arias </t>
  </si>
  <si>
    <t xml:space="preserve">Departamento Legal </t>
  </si>
  <si>
    <t>Analista de Investigación Geográfica</t>
  </si>
  <si>
    <t xml:space="preserve">Direcion de Geografia </t>
  </si>
  <si>
    <t>M</t>
  </si>
  <si>
    <t>Oliver Ramos Almonte</t>
  </si>
  <si>
    <t xml:space="preserve">Direccion de Geografia </t>
  </si>
  <si>
    <t xml:space="preserve">Mercedes Lourdes Frías </t>
  </si>
  <si>
    <t xml:space="preserve">Tecnico de Desarrollo Organizacional </t>
  </si>
  <si>
    <t xml:space="preserve">Planificacion y Desarrollo </t>
  </si>
  <si>
    <t xml:space="preserve">Priscilla Pamela Vargas Serulle </t>
  </si>
  <si>
    <t xml:space="preserve">Encargado de Planificacion y Desarrollo </t>
  </si>
  <si>
    <t xml:space="preserve"> Planificacion y Desarrollo </t>
  </si>
  <si>
    <t>Ericden Estrella Genao</t>
  </si>
  <si>
    <t xml:space="preserve">Departamento de Planificacion y desarrollo </t>
  </si>
  <si>
    <t xml:space="preserve">Analista de Compra y Contrataciones </t>
  </si>
  <si>
    <t xml:space="preserve"> Compras y Contrataciones</t>
  </si>
  <si>
    <t>Evelin Maria Castro Ubiera de Taveras</t>
  </si>
  <si>
    <t xml:space="preserve">Encargada de Contabilidad </t>
  </si>
  <si>
    <t xml:space="preserve">Administrativo Financiero </t>
  </si>
  <si>
    <t xml:space="preserve">Brenda Yocasta Matos </t>
  </si>
  <si>
    <t>Encargada de Compras y Contrataciones</t>
  </si>
  <si>
    <t>Smitha Mercedes Gil De Gómez</t>
  </si>
  <si>
    <t xml:space="preserve">Encargada Admistrativa Financiera </t>
  </si>
  <si>
    <t xml:space="preserve">Departamento Admnistrativo </t>
  </si>
  <si>
    <t>SUELDO NETO</t>
  </si>
  <si>
    <t>RIESGO LABORAL</t>
  </si>
  <si>
    <t>SFS EMPLEADOR</t>
  </si>
  <si>
    <t>AFP EMPLEADOR</t>
  </si>
  <si>
    <t>SFS EMPLEADO</t>
  </si>
  <si>
    <t>AFP EMPLEADO</t>
  </si>
  <si>
    <t>INAVI</t>
  </si>
  <si>
    <t>ISR(RD$)</t>
  </si>
  <si>
    <t>SUELDO(RD$)</t>
  </si>
  <si>
    <t>ESTATUS</t>
  </si>
  <si>
    <t>CARGO</t>
  </si>
  <si>
    <t>DEPARTAMENTO</t>
  </si>
  <si>
    <t xml:space="preserve">Genero </t>
  </si>
  <si>
    <t>NOMBRE</t>
  </si>
  <si>
    <t xml:space="preserve">No. </t>
  </si>
  <si>
    <t>En RD$</t>
  </si>
  <si>
    <t xml:space="preserve">NOMINA DE PAGO DEL PERSONAL TEMPORAL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</si>
</sst>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/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3" fontId="2" fillId="0" borderId="0" xfId="0" applyNumberFormat="1" applyFont="1" applyAlignment="1">
      <alignment horizontal="center"/>
    </xf>
    <xf numFmtId="43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43" fontId="5" fillId="0" borderId="3" xfId="1" applyFont="1" applyFill="1" applyBorder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5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3" fontId="4" fillId="0" borderId="7" xfId="1" applyFont="1" applyFill="1" applyBorder="1" applyAlignment="1">
      <alignment horizontal="center"/>
    </xf>
    <xf numFmtId="43" fontId="4" fillId="0" borderId="8" xfId="1" applyFont="1" applyFill="1" applyBorder="1" applyAlignment="1">
      <alignment horizontal="center" vertical="center"/>
    </xf>
    <xf numFmtId="43" fontId="4" fillId="0" borderId="9" xfId="1" applyFont="1" applyFill="1" applyBorder="1" applyAlignment="1">
      <alignment horizontal="center" vertical="center"/>
    </xf>
    <xf numFmtId="43" fontId="4" fillId="0" borderId="10" xfId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43" fontId="4" fillId="0" borderId="14" xfId="1" applyFont="1" applyFill="1" applyBorder="1" applyAlignment="1">
      <alignment horizontal="center"/>
    </xf>
    <xf numFmtId="43" fontId="4" fillId="0" borderId="15" xfId="1" applyFont="1" applyFill="1" applyBorder="1" applyAlignment="1">
      <alignment horizontal="center" vertical="center"/>
    </xf>
    <xf numFmtId="43" fontId="4" fillId="0" borderId="11" xfId="1" applyFont="1" applyFill="1" applyBorder="1" applyAlignment="1">
      <alignment horizontal="center" vertical="center"/>
    </xf>
    <xf numFmtId="43" fontId="4" fillId="0" borderId="16" xfId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43" fontId="4" fillId="0" borderId="21" xfId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6" fillId="4" borderId="2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43" fontId="4" fillId="0" borderId="24" xfId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9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43" fontId="4" fillId="0" borderId="7" xfId="1" applyFont="1" applyFill="1" applyBorder="1" applyAlignment="1">
      <alignment horizontal="center" vertical="top"/>
    </xf>
    <xf numFmtId="43" fontId="4" fillId="0" borderId="10" xfId="1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43" fontId="4" fillId="0" borderId="12" xfId="1" applyFont="1" applyFill="1" applyBorder="1" applyAlignment="1">
      <alignment horizontal="center" vertical="center"/>
    </xf>
    <xf numFmtId="43" fontId="4" fillId="0" borderId="25" xfId="1" applyFont="1" applyFill="1" applyBorder="1" applyAlignment="1">
      <alignment horizontal="center"/>
    </xf>
    <xf numFmtId="43" fontId="4" fillId="0" borderId="26" xfId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2997202</xdr:colOff>
      <xdr:row>0</xdr:row>
      <xdr:rowOff>180579</xdr:rowOff>
    </xdr:from>
    <xdr:ext cx="2931205" cy="748677"/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C7D454D9-E089-4C65-B757-2AC7B30EFD1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6827" y="180579"/>
          <a:ext cx="2931205" cy="74867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yens\OneDrive%20-%20Instituto%20Geografico%20Nacional%20Jos&#233;%20Joaqu&#237;n%20Hungr&#237;a%20Morell\IGN%20-%20Portal%20WEB\Portal%20Transparencia\2022\Junio\Nomina%20de%20empleados%20junio%202022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Periodo Probatorio "/>
    </sheetNames>
    <sheetDataSet>
      <sheetData sheetId="0">
        <row r="7">
          <cell r="A7" t="str">
            <v>Mes: Junio 2022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48C3C-D25B-497D-9643-A3DB73705F1D}">
  <sheetPr>
    <pageSetUpPr fitToPage="1"/>
  </sheetPr>
  <dimension ref="A4:O56"/>
  <sheetViews>
    <sheetView showGridLines="0" tabSelected="1" zoomScale="70" zoomScaleNormal="70" workbookViewId="0"/>
  </sheetViews>
  <sheetFormatPr baseColWidth="10" defaultColWidth="11.42578125" defaultRowHeight="18.75" x14ac:dyDescent="0.3"/>
  <cols>
    <col min="1" max="1" width="6.42578125" style="1" bestFit="1" customWidth="1"/>
    <col min="2" max="2" width="49.28515625" style="1" bestFit="1" customWidth="1"/>
    <col min="3" max="3" width="23.42578125" style="1" customWidth="1"/>
    <col min="4" max="4" width="32.5703125" style="1" bestFit="1" customWidth="1"/>
    <col min="5" max="5" width="47.5703125" style="3" bestFit="1" customWidth="1"/>
    <col min="6" max="6" width="19.42578125" style="2" bestFit="1" customWidth="1"/>
    <col min="7" max="7" width="25.140625" style="1" bestFit="1" customWidth="1"/>
    <col min="8" max="8" width="22.140625" style="1" bestFit="1" customWidth="1"/>
    <col min="9" max="9" width="15.42578125" style="1" bestFit="1" customWidth="1"/>
    <col min="10" max="10" width="18.140625" style="1" customWidth="1"/>
    <col min="11" max="11" width="19.85546875" style="1" customWidth="1"/>
    <col min="12" max="12" width="21.140625" style="1" customWidth="1"/>
    <col min="13" max="13" width="20.140625" style="1" customWidth="1"/>
    <col min="14" max="14" width="18" style="1" bestFit="1" customWidth="1"/>
    <col min="15" max="15" width="22.140625" style="1" bestFit="1" customWidth="1"/>
    <col min="16" max="16" width="24.28515625" style="1" customWidth="1"/>
    <col min="17" max="16384" width="11.42578125" style="1"/>
  </cols>
  <sheetData>
    <row r="4" spans="1:15" x14ac:dyDescent="0.3">
      <c r="A4" s="5"/>
      <c r="B4" s="5"/>
      <c r="C4" s="5"/>
      <c r="D4" s="5"/>
      <c r="E4" s="85"/>
      <c r="F4" s="84"/>
      <c r="G4" s="25"/>
      <c r="H4" s="83"/>
      <c r="I4" s="25"/>
      <c r="J4" s="25"/>
      <c r="K4" s="25"/>
      <c r="L4" s="5"/>
      <c r="M4" s="25"/>
      <c r="N4" s="5"/>
      <c r="O4" s="5"/>
    </row>
    <row r="5" spans="1:15" x14ac:dyDescent="0.3">
      <c r="A5" s="82" t="s">
        <v>56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x14ac:dyDescent="0.3">
      <c r="A6" s="81" t="str">
        <f>+'[1]Nomina Fijo'!A7:O7</f>
        <v>Mes: Junio 2022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19.5" thickBot="1" x14ac:dyDescent="0.35">
      <c r="A7" s="80" t="s">
        <v>55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38.25" thickBot="1" x14ac:dyDescent="0.35">
      <c r="A8" s="76" t="s">
        <v>54</v>
      </c>
      <c r="B8" s="79" t="s">
        <v>53</v>
      </c>
      <c r="C8" s="79" t="s">
        <v>52</v>
      </c>
      <c r="D8" s="79" t="s">
        <v>51</v>
      </c>
      <c r="E8" s="78" t="s">
        <v>50</v>
      </c>
      <c r="F8" s="76" t="s">
        <v>49</v>
      </c>
      <c r="G8" s="79" t="s">
        <v>48</v>
      </c>
      <c r="H8" s="79" t="s">
        <v>47</v>
      </c>
      <c r="I8" s="78" t="s">
        <v>46</v>
      </c>
      <c r="J8" s="78" t="s">
        <v>45</v>
      </c>
      <c r="K8" s="78" t="s">
        <v>44</v>
      </c>
      <c r="L8" s="78" t="s">
        <v>43</v>
      </c>
      <c r="M8" s="78" t="s">
        <v>42</v>
      </c>
      <c r="N8" s="77" t="s">
        <v>41</v>
      </c>
      <c r="O8" s="76" t="s">
        <v>40</v>
      </c>
    </row>
    <row r="9" spans="1:15" ht="23.25" thickBot="1" x14ac:dyDescent="0.35">
      <c r="A9" s="75" t="s">
        <v>39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3"/>
    </row>
    <row r="10" spans="1:15" x14ac:dyDescent="0.3">
      <c r="A10" s="41">
        <v>1</v>
      </c>
      <c r="B10" s="39" t="s">
        <v>1</v>
      </c>
      <c r="C10" s="39" t="s">
        <v>12</v>
      </c>
      <c r="D10" s="39" t="s">
        <v>34</v>
      </c>
      <c r="E10" s="46" t="s">
        <v>38</v>
      </c>
      <c r="F10" s="37" t="s">
        <v>9</v>
      </c>
      <c r="G10" s="44">
        <v>155000</v>
      </c>
      <c r="H10" s="45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25042.81</v>
      </c>
      <c r="I10" s="44">
        <v>25</v>
      </c>
      <c r="J10" s="44">
        <f>ROUND(IF((G10)&gt;(15600*20),((15600*20)*0.0287),(G10)*0.0287),2)</f>
        <v>4448.5</v>
      </c>
      <c r="K10" s="44">
        <f>ROUND(IF((G10)&gt;(15600*10),((15600*10)*0.0304),(G10)*0.0304),2)</f>
        <v>4712</v>
      </c>
      <c r="L10" s="44">
        <f>ROUND(IF((G10)&gt;(15600*20),((15600*20)*0.071),(G10)*0.071),2)</f>
        <v>11005</v>
      </c>
      <c r="M10" s="44">
        <f>ROUND(IF((G10)&gt;(15600*10),((15600*10)*0.0709),(G10)*0.0709),2)</f>
        <v>10989.5</v>
      </c>
      <c r="N10" s="43">
        <f>+ROUND(IF(G10&gt;(15600*4),((15600*4)*0.0115),G10*0.0115),2)</f>
        <v>717.6</v>
      </c>
      <c r="O10" s="42">
        <f>+G10-H10-I10-J10-K10</f>
        <v>120771.69</v>
      </c>
    </row>
    <row r="11" spans="1:15" x14ac:dyDescent="0.3">
      <c r="A11" s="41">
        <v>2</v>
      </c>
      <c r="B11" s="40" t="s">
        <v>37</v>
      </c>
      <c r="C11" s="40" t="s">
        <v>12</v>
      </c>
      <c r="D11" s="40" t="s">
        <v>31</v>
      </c>
      <c r="E11" s="72" t="s">
        <v>36</v>
      </c>
      <c r="F11" s="37" t="s">
        <v>9</v>
      </c>
      <c r="G11" s="69">
        <v>115000</v>
      </c>
      <c r="H11" s="71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15633.81</v>
      </c>
      <c r="I11" s="69">
        <v>25</v>
      </c>
      <c r="J11" s="69">
        <f>ROUND(IF((G11)&gt;(15600*20),((15600*20)*0.0287),(G11)*0.0287),2)</f>
        <v>3300.5</v>
      </c>
      <c r="K11" s="44">
        <f>ROUND(IF((G11)&gt;(15600*10),((15600*10)*0.0304),(G11)*0.0304),2)</f>
        <v>3496</v>
      </c>
      <c r="L11" s="44">
        <f>ROUND(IF((G11)&gt;(15600*20),((15600*20)*0.071),(G11)*0.071),2)</f>
        <v>8165</v>
      </c>
      <c r="M11" s="44">
        <f>ROUND(IF((G11)&gt;(15600*10),((15600*10)*0.0709),(G11)*0.0709),2)</f>
        <v>8153.5</v>
      </c>
      <c r="N11" s="43">
        <f>+ROUND(IF(G11&gt;(15600*4),((15600*4)*0.0115),G11*0.0115),2)</f>
        <v>717.6</v>
      </c>
      <c r="O11" s="70">
        <f>+G11-H11-I11-J11-K11</f>
        <v>92544.69</v>
      </c>
    </row>
    <row r="12" spans="1:15" x14ac:dyDescent="0.3">
      <c r="A12" s="41">
        <v>3</v>
      </c>
      <c r="B12" s="39" t="s">
        <v>35</v>
      </c>
      <c r="C12" s="39" t="s">
        <v>12</v>
      </c>
      <c r="D12" s="39" t="s">
        <v>34</v>
      </c>
      <c r="E12" s="46" t="s">
        <v>33</v>
      </c>
      <c r="F12" s="37" t="s">
        <v>9</v>
      </c>
      <c r="G12" s="44">
        <v>130000</v>
      </c>
      <c r="H12" s="45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44">
        <v>25</v>
      </c>
      <c r="J12" s="69">
        <f>ROUND(IF((G12)&gt;(15600*20),((15600*20)*0.0287),(G12)*0.0287),2)</f>
        <v>3731</v>
      </c>
      <c r="K12" s="44">
        <f>ROUND(IF((G12)&gt;(15600*10),((15600*10)*0.0304),(G12)*0.0304),2)</f>
        <v>3952</v>
      </c>
      <c r="L12" s="44">
        <f>ROUND(IF((G12)&gt;(15600*20),((15600*20)*0.071),(G12)*0.071),2)</f>
        <v>9230</v>
      </c>
      <c r="M12" s="44">
        <f>ROUND(IF((G12)&gt;(15600*10),((15600*10)*0.0709),(G12)*0.0709),2)</f>
        <v>9217</v>
      </c>
      <c r="N12" s="43">
        <f>+ROUND(IF(G12&gt;(15600*4),((15600*4)*0.0115),G12*0.0115),2)</f>
        <v>717.6</v>
      </c>
      <c r="O12" s="42">
        <f>+G12-H12-I12-J12-K12</f>
        <v>103129.81</v>
      </c>
    </row>
    <row r="13" spans="1:15" s="64" customFormat="1" ht="19.5" thickBot="1" x14ac:dyDescent="0.3">
      <c r="A13" s="53">
        <v>4</v>
      </c>
      <c r="B13" s="68" t="s">
        <v>32</v>
      </c>
      <c r="C13" s="68" t="s">
        <v>12</v>
      </c>
      <c r="D13" s="68" t="s">
        <v>31</v>
      </c>
      <c r="E13" s="67" t="s">
        <v>30</v>
      </c>
      <c r="F13" s="60" t="s">
        <v>9</v>
      </c>
      <c r="G13" s="66">
        <v>71000</v>
      </c>
      <c r="H13" s="66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5556.62</v>
      </c>
      <c r="I13" s="66">
        <v>25</v>
      </c>
      <c r="J13" s="36">
        <f>ROUND(IF((G13)&gt;(15600*20),((15600*20)*0.0287),(G13)*0.0287),2)</f>
        <v>2037.7</v>
      </c>
      <c r="K13" s="35">
        <f>ROUND(IF((G13)&gt;(15600*10),((15600*10)*0.0304),(G13)*0.0304),2)</f>
        <v>2158.4</v>
      </c>
      <c r="L13" s="35">
        <f>ROUND(IF((G13)&gt;(15600*20),((15600*20)*0.071),(G13)*0.071),2)</f>
        <v>5041</v>
      </c>
      <c r="M13" s="35">
        <f>ROUND(IF((G13)&gt;(15600*10),((15600*10)*0.0709),(G13)*0.0709),2)</f>
        <v>5033.8999999999996</v>
      </c>
      <c r="N13" s="34">
        <f>+ROUND(IF(G13&gt;(15600*4),((15600*4)*0.0115),G13*0.0115),2)</f>
        <v>717.6</v>
      </c>
      <c r="O13" s="65">
        <f>+G13-H13-I13-J13-K13</f>
        <v>61222.28</v>
      </c>
    </row>
    <row r="14" spans="1:15" ht="23.25" thickBot="1" x14ac:dyDescent="0.35">
      <c r="A14" s="49" t="s">
        <v>29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7"/>
    </row>
    <row r="15" spans="1:15" x14ac:dyDescent="0.3">
      <c r="A15" s="41">
        <v>5</v>
      </c>
      <c r="B15" s="39" t="s">
        <v>28</v>
      </c>
      <c r="C15" s="39" t="s">
        <v>19</v>
      </c>
      <c r="D15" s="39" t="s">
        <v>27</v>
      </c>
      <c r="E15" s="46" t="s">
        <v>26</v>
      </c>
      <c r="F15" s="37" t="s">
        <v>9</v>
      </c>
      <c r="G15" s="44">
        <v>140000</v>
      </c>
      <c r="H15" s="45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21514.44</v>
      </c>
      <c r="I15" s="44">
        <v>25</v>
      </c>
      <c r="J15" s="44">
        <f>ROUND(IF((G15)&gt;(15600*20),((15600*20)*0.0287),(G15)*0.0287),2)</f>
        <v>4018</v>
      </c>
      <c r="K15" s="44">
        <f>ROUND(IF((G15)&gt;(15600*10),((15600*10)*0.0304),(G15)*0.0304),2)</f>
        <v>4256</v>
      </c>
      <c r="L15" s="44">
        <f>ROUND(IF((G15)&gt;(15600*20),((15600*20)*0.071),(G15)*0.071),2)</f>
        <v>9940</v>
      </c>
      <c r="M15" s="44">
        <f>ROUND(IF((G15)&gt;(15600*10),((15600*10)*0.0709),(G15)*0.0709),2)</f>
        <v>9926</v>
      </c>
      <c r="N15" s="43">
        <f>+ROUND(IF(G15&gt;(15600*4),((15600*4)*0.0115),G15*0.0115),2)</f>
        <v>717.6</v>
      </c>
      <c r="O15" s="42">
        <f>+G15-H15-I15-J15-K15</f>
        <v>110186.56</v>
      </c>
    </row>
    <row r="16" spans="1:15" ht="19.5" thickBot="1" x14ac:dyDescent="0.35">
      <c r="A16" s="53">
        <v>6</v>
      </c>
      <c r="B16" s="63" t="s">
        <v>25</v>
      </c>
      <c r="C16" s="63" t="s">
        <v>12</v>
      </c>
      <c r="D16" s="62" t="s">
        <v>24</v>
      </c>
      <c r="E16" s="61" t="s">
        <v>23</v>
      </c>
      <c r="F16" s="60" t="s">
        <v>9</v>
      </c>
      <c r="G16" s="35">
        <v>50000</v>
      </c>
      <c r="H16" s="59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35">
        <v>25</v>
      </c>
      <c r="J16" s="36">
        <f>ROUND(IF((G16)&gt;(15600*20),((15600*20)*0.0287),(G16)*0.0287),2)</f>
        <v>1435</v>
      </c>
      <c r="K16" s="35">
        <f>ROUND(IF((G16)&gt;(15600*10),((15600*10)*0.0304),(G16)*0.0304),2)</f>
        <v>1520</v>
      </c>
      <c r="L16" s="35">
        <f>ROUND(IF((G16)&gt;(15600*20),((15600*20)*0.071),(G16)*0.071),2)</f>
        <v>3550</v>
      </c>
      <c r="M16" s="35">
        <f>ROUND(IF((G16)&gt;(15600*10),((15600*10)*0.0709),(G16)*0.0709),2)</f>
        <v>3545</v>
      </c>
      <c r="N16" s="34">
        <f>+ROUND(IF(G16&gt;(15600*4),((15600*4)*0.0115),G16*0.0115),2)</f>
        <v>575</v>
      </c>
      <c r="O16" s="54">
        <f>+G16-H16-I16-J16-K16</f>
        <v>45166</v>
      </c>
    </row>
    <row r="17" spans="1:15" ht="23.25" thickBot="1" x14ac:dyDescent="0.35">
      <c r="A17" s="58" t="s">
        <v>21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6"/>
    </row>
    <row r="18" spans="1:15" x14ac:dyDescent="0.3">
      <c r="A18" s="41">
        <v>8</v>
      </c>
      <c r="B18" s="39" t="s">
        <v>22</v>
      </c>
      <c r="C18" s="39" t="s">
        <v>12</v>
      </c>
      <c r="D18" s="55" t="s">
        <v>21</v>
      </c>
      <c r="E18" s="39" t="s">
        <v>17</v>
      </c>
      <c r="F18" s="37" t="s">
        <v>9</v>
      </c>
      <c r="G18" s="44">
        <v>86000</v>
      </c>
      <c r="H18" s="44">
        <f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8812.2900000000009</v>
      </c>
      <c r="I18" s="44">
        <v>25</v>
      </c>
      <c r="J18" s="44">
        <f>ROUND(IF((G18)&gt;(15600*20),((15600*20)*0.0287),(G18)*0.0287),2)</f>
        <v>2468.1999999999998</v>
      </c>
      <c r="K18" s="44">
        <f>ROUND(IF((G18)&gt;(15600*10),((15600*10)*0.0304),(G18)*0.0304),2)</f>
        <v>2614.4</v>
      </c>
      <c r="L18" s="44">
        <f>ROUND(IF((G18)&gt;(15600*20),((15600*20)*0.071),(G18)*0.071),2)</f>
        <v>6106</v>
      </c>
      <c r="M18" s="44">
        <f>ROUND(IF((G18)&gt;(15600*10),((15600*10)*0.0709),(G18)*0.0709),2)</f>
        <v>6097.4</v>
      </c>
      <c r="N18" s="43">
        <f>+ROUND(IF(G18&gt;(15600*4),((15600*4)*0.0115),G18*0.0115),2)</f>
        <v>717.6</v>
      </c>
      <c r="O18" s="54">
        <f>+G18-H18-I18-J18-K18</f>
        <v>72080.11</v>
      </c>
    </row>
    <row r="19" spans="1:15" ht="19.5" thickBot="1" x14ac:dyDescent="0.35">
      <c r="A19" s="53">
        <v>9</v>
      </c>
      <c r="B19" s="52" t="s">
        <v>20</v>
      </c>
      <c r="C19" s="52" t="s">
        <v>19</v>
      </c>
      <c r="D19" s="51" t="s">
        <v>18</v>
      </c>
      <c r="E19" s="51" t="s">
        <v>17</v>
      </c>
      <c r="F19" s="50" t="s">
        <v>9</v>
      </c>
      <c r="G19" s="36">
        <v>70000</v>
      </c>
      <c r="H19" s="36">
        <f>ROUND(IF(((G19-J19-K19)&gt;34685.01)*((G19-J19-K19)&lt;52027.43),(((G19-J19-K19)-34685.01)*0.15),+IF(((G19-J19-K19)&gt;52027.43)*((G19-J19-K19)&lt;72260.26),((((G19-J19-K19)-52027.43)*0.2)+2601.33),+IF((G19-J19-K19)&gt;72260.26,(((G19-J19-K19)-72260.26)*25%)+6648,0))),2)</f>
        <v>5368.44</v>
      </c>
      <c r="I19" s="36">
        <v>25</v>
      </c>
      <c r="J19" s="36">
        <f>ROUND(IF((G19)&gt;(15600*20),((15600*20)*0.0287),(G19)*0.0287),2)</f>
        <v>2009</v>
      </c>
      <c r="K19" s="35">
        <f>ROUND(IF((G19)&gt;(15600*10),((15600*10)*0.0304),(G19)*0.0304),2)</f>
        <v>2128</v>
      </c>
      <c r="L19" s="35">
        <f>ROUND(IF((G19)&gt;(15600*20),((15600*20)*0.071),(G19)*0.071),2)</f>
        <v>4970</v>
      </c>
      <c r="M19" s="35">
        <f>ROUND(IF((G19)&gt;(15600*10),((15600*10)*0.0709),(G19)*0.0709),2)</f>
        <v>4963</v>
      </c>
      <c r="N19" s="34">
        <f>+ROUND(IF(G19&gt;(15600*4),((15600*4)*0.0115),G19*0.0115),2)</f>
        <v>717.6</v>
      </c>
      <c r="O19" s="33">
        <f>+G19-H19-I19-J19-K19</f>
        <v>60469.56</v>
      </c>
    </row>
    <row r="20" spans="1:15" ht="23.25" thickBot="1" x14ac:dyDescent="0.35">
      <c r="A20" s="49" t="s">
        <v>16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7"/>
    </row>
    <row r="21" spans="1:15" x14ac:dyDescent="0.3">
      <c r="A21" s="41">
        <v>10</v>
      </c>
      <c r="B21" s="39" t="s">
        <v>15</v>
      </c>
      <c r="C21" s="39" t="s">
        <v>12</v>
      </c>
      <c r="D21" s="39" t="s">
        <v>11</v>
      </c>
      <c r="E21" s="46" t="s">
        <v>14</v>
      </c>
      <c r="F21" s="37" t="s">
        <v>9</v>
      </c>
      <c r="G21" s="44">
        <v>140000</v>
      </c>
      <c r="H21" s="45">
        <f>ROUND(IF(((G21-J21-K21)&gt;34685.01)*((G21-J21-K21)&lt;52027.43),(((G21-J21-K21)-34685.01)*0.15),+IF(((G21-J21-K21)&gt;52027.43)*((G21-J21-K21)&lt;72260.26),((((G21-J21-K21)-52027.43)*0.2)+2601.33),+IF((G21-J21-K21)&gt;72260.26,(((G21-J21-K21)-72260.26)*25%)+6648,0))),2)</f>
        <v>21514.44</v>
      </c>
      <c r="I21" s="44">
        <v>25</v>
      </c>
      <c r="J21" s="44">
        <f>ROUND(IF((G21)&gt;(15600*20),((15600*20)*0.0287),(G21)*0.0287),2)</f>
        <v>4018</v>
      </c>
      <c r="K21" s="44">
        <f>ROUND(IF((G21)&gt;(15600*10),((15600*10)*0.0304),(G21)*0.0304),2)</f>
        <v>4256</v>
      </c>
      <c r="L21" s="44">
        <f>ROUND(IF((G21)&gt;(15600*20),((15600*20)*0.071),(G21)*0.071),2)</f>
        <v>9940</v>
      </c>
      <c r="M21" s="44">
        <f>ROUND(IF((G21)&gt;(15600*10),((15600*10)*0.0709),(G21)*0.0709),2)</f>
        <v>9926</v>
      </c>
      <c r="N21" s="43">
        <f>+ROUND(IF(G21&gt;(15600*4),((15600*4)*0.0115),G21*0.0115),2)</f>
        <v>717.6</v>
      </c>
      <c r="O21" s="42">
        <f>+G21-H21-I21-J21-K21</f>
        <v>110186.56</v>
      </c>
    </row>
    <row r="22" spans="1:15" ht="19.5" thickBot="1" x14ac:dyDescent="0.35">
      <c r="A22" s="41">
        <v>11</v>
      </c>
      <c r="B22" s="40" t="s">
        <v>13</v>
      </c>
      <c r="C22" s="39" t="s">
        <v>12</v>
      </c>
      <c r="D22" s="38" t="s">
        <v>11</v>
      </c>
      <c r="E22" s="38" t="s">
        <v>10</v>
      </c>
      <c r="F22" s="37" t="s">
        <v>9</v>
      </c>
      <c r="G22" s="36">
        <v>56000</v>
      </c>
      <c r="H22" s="36">
        <f>ROUND(IF(((G22-J22-K22)&gt;34685.01)*((G22-J22-K22)&lt;52027.43),(((G22-J22-K22)-34685.01)*0.15),+IF(((G22-J22-K22)&gt;52027.43)*((G22-J22-K22)&lt;72260.26),((((G22-J22-K22)-52027.43)*0.2)+2601.33),+IF((G22-J22-K22)&gt;72260.26,(((G22-J22-K22)-72260.26)*25%)+6648,0))),2)</f>
        <v>2733.92</v>
      </c>
      <c r="I22" s="36">
        <v>25</v>
      </c>
      <c r="J22" s="36">
        <f>ROUND(IF((G22)&gt;(15600*20),((15600*20)*0.0287),(G22)*0.0287),2)</f>
        <v>1607.2</v>
      </c>
      <c r="K22" s="35">
        <f>ROUND(IF((G22)&gt;(15600*10),((15600*10)*0.0304),(G22)*0.0304),2)</f>
        <v>1702.4</v>
      </c>
      <c r="L22" s="35">
        <f>ROUND(IF((G22)&gt;(15600*20),((15600*20)*0.071),(G22)*0.071),2)</f>
        <v>3976</v>
      </c>
      <c r="M22" s="35">
        <f>ROUND(IF((G22)&gt;(15600*10),((15600*10)*0.0709),(G22)*0.0709),2)</f>
        <v>3970.4</v>
      </c>
      <c r="N22" s="34">
        <f>+ROUND(IF(G22&gt;(15600*4),((15600*4)*0.0115),G22*0.0115),2)</f>
        <v>644</v>
      </c>
      <c r="O22" s="33">
        <f>+G22-H22-I22-J22-K22</f>
        <v>49931.48</v>
      </c>
    </row>
    <row r="23" spans="1:15" ht="19.5" thickBot="1" x14ac:dyDescent="0.35">
      <c r="A23" s="32" t="s">
        <v>8</v>
      </c>
      <c r="B23" s="31"/>
      <c r="C23" s="31"/>
      <c r="D23" s="31"/>
      <c r="E23" s="31"/>
      <c r="F23" s="31"/>
      <c r="G23" s="30">
        <f>SUM(G10:G22)</f>
        <v>1013000</v>
      </c>
      <c r="H23" s="30">
        <f>SUM(H10:H22)</f>
        <v>127192.96000000001</v>
      </c>
      <c r="I23" s="30">
        <f>SUM(I10:I22)</f>
        <v>250</v>
      </c>
      <c r="J23" s="30">
        <f>SUM(J10:J22)</f>
        <v>29073.100000000002</v>
      </c>
      <c r="K23" s="30">
        <f>SUM(K10:K22)</f>
        <v>30795.200000000004</v>
      </c>
      <c r="L23" s="30">
        <f>SUM(L10:L22)</f>
        <v>71923</v>
      </c>
      <c r="M23" s="30">
        <f>SUM(M10:M22)</f>
        <v>71821.7</v>
      </c>
      <c r="N23" s="30">
        <f>SUM(N10:N22)</f>
        <v>6959.8000000000011</v>
      </c>
      <c r="O23" s="30">
        <f>SUM(O10:O22)</f>
        <v>825688.74</v>
      </c>
    </row>
    <row r="24" spans="1:15" x14ac:dyDescent="0.3">
      <c r="A24" s="5"/>
      <c r="G24" s="1" t="s">
        <v>7</v>
      </c>
      <c r="H24" s="5"/>
      <c r="I24" s="5" t="s">
        <v>7</v>
      </c>
      <c r="J24" s="5"/>
      <c r="K24" s="5"/>
      <c r="L24" s="5"/>
      <c r="M24" s="5"/>
      <c r="N24" s="5"/>
    </row>
    <row r="25" spans="1:15" x14ac:dyDescent="0.3">
      <c r="A25" s="5"/>
      <c r="B25" s="5"/>
      <c r="C25" s="5"/>
      <c r="D25" s="5"/>
      <c r="E25" s="29"/>
      <c r="F25" s="6"/>
      <c r="G25" s="5"/>
      <c r="H25" s="22"/>
      <c r="I25" s="5"/>
      <c r="J25" s="22"/>
      <c r="K25" s="22"/>
      <c r="L25" s="22"/>
      <c r="M25" s="5"/>
      <c r="N25" s="5"/>
      <c r="O25" s="22"/>
    </row>
    <row r="26" spans="1:15" s="28" customFormat="1" x14ac:dyDescent="0.3">
      <c r="A26" s="5"/>
      <c r="B26" s="5"/>
      <c r="C26" s="5"/>
      <c r="D26" s="5"/>
      <c r="E26" s="29"/>
      <c r="F26" s="6"/>
      <c r="G26" s="5"/>
      <c r="H26" s="5"/>
      <c r="I26" s="5"/>
      <c r="J26" s="22"/>
      <c r="K26" s="22"/>
      <c r="L26" s="22"/>
      <c r="M26" s="22"/>
      <c r="N26" s="22"/>
      <c r="O26" s="22"/>
    </row>
    <row r="27" spans="1:15" ht="19.5" thickBot="1" x14ac:dyDescent="0.35">
      <c r="A27" s="5"/>
      <c r="C27" s="27" t="s">
        <v>6</v>
      </c>
      <c r="D27" s="27"/>
      <c r="E27" s="26">
        <f>G23+M23+L23+N23</f>
        <v>1163704.5</v>
      </c>
      <c r="H27" s="5"/>
      <c r="I27" s="5"/>
      <c r="J27" s="5"/>
      <c r="K27" s="22"/>
      <c r="L27" s="22"/>
      <c r="M27" s="22"/>
      <c r="N27" s="22"/>
      <c r="O27" s="21"/>
    </row>
    <row r="28" spans="1:15" ht="19.5" thickTop="1" x14ac:dyDescent="0.3">
      <c r="A28" s="5"/>
      <c r="B28" s="25"/>
      <c r="C28" s="25"/>
      <c r="D28" s="25"/>
      <c r="E28" s="24"/>
      <c r="H28" s="5"/>
      <c r="I28" s="5"/>
      <c r="J28" s="5"/>
      <c r="K28" s="22"/>
      <c r="L28" s="22"/>
      <c r="M28" s="22"/>
      <c r="N28" s="22"/>
      <c r="O28" s="21"/>
    </row>
    <row r="29" spans="1:15" x14ac:dyDescent="0.3">
      <c r="A29" s="5"/>
      <c r="B29" s="25"/>
      <c r="C29" s="25"/>
      <c r="D29" s="25"/>
      <c r="E29" s="24"/>
      <c r="G29" s="4"/>
      <c r="H29" s="5"/>
      <c r="I29" s="5"/>
      <c r="J29" s="5"/>
      <c r="K29" s="22"/>
      <c r="L29" s="2"/>
      <c r="N29" s="22"/>
      <c r="O29" s="21"/>
    </row>
    <row r="30" spans="1:15" x14ac:dyDescent="0.3">
      <c r="A30" s="5"/>
      <c r="B30" s="25"/>
      <c r="C30" s="25"/>
      <c r="D30" s="25"/>
      <c r="E30" s="24"/>
      <c r="H30" s="5"/>
      <c r="I30" s="5"/>
      <c r="J30" s="5"/>
      <c r="K30" s="22"/>
      <c r="L30" s="2"/>
      <c r="N30" s="22"/>
      <c r="O30" s="21"/>
    </row>
    <row r="31" spans="1:15" x14ac:dyDescent="0.3">
      <c r="A31" s="5"/>
      <c r="B31" s="25"/>
      <c r="C31" s="25"/>
      <c r="D31" s="25"/>
      <c r="E31" s="24"/>
      <c r="H31" s="23"/>
      <c r="I31" s="5"/>
      <c r="J31" s="5"/>
      <c r="K31" s="22"/>
      <c r="L31" s="6"/>
      <c r="M31" s="5"/>
      <c r="N31" s="22"/>
      <c r="O31" s="21"/>
    </row>
    <row r="32" spans="1:15" ht="19.5" thickBot="1" x14ac:dyDescent="0.35">
      <c r="A32" s="5"/>
      <c r="B32" s="20"/>
      <c r="C32" s="19"/>
      <c r="E32" s="18"/>
      <c r="F32" s="17"/>
      <c r="G32" s="16"/>
      <c r="J32" s="15"/>
      <c r="L32" s="6"/>
      <c r="M32" s="5"/>
    </row>
    <row r="33" spans="1:13" x14ac:dyDescent="0.3">
      <c r="A33" s="5"/>
      <c r="B33" s="8" t="s">
        <v>5</v>
      </c>
      <c r="C33" s="8"/>
      <c r="E33" s="8" t="s">
        <v>4</v>
      </c>
      <c r="G33" s="14" t="s">
        <v>3</v>
      </c>
      <c r="H33" s="14"/>
      <c r="I33" s="14"/>
      <c r="J33" s="13"/>
      <c r="L33" s="6"/>
      <c r="M33" s="5"/>
    </row>
    <row r="34" spans="1:13" x14ac:dyDescent="0.3">
      <c r="A34" s="7"/>
      <c r="B34" s="1" t="s">
        <v>2</v>
      </c>
      <c r="E34" s="1" t="s">
        <v>1</v>
      </c>
      <c r="G34" s="12" t="s">
        <v>0</v>
      </c>
      <c r="H34" s="12"/>
      <c r="I34" s="12"/>
      <c r="J34" s="11"/>
      <c r="L34" s="6"/>
      <c r="M34" s="3"/>
    </row>
    <row r="35" spans="1:13" x14ac:dyDescent="0.3">
      <c r="A35" s="10"/>
      <c r="L35" s="9"/>
    </row>
    <row r="36" spans="1:13" x14ac:dyDescent="0.3">
      <c r="A36" s="7"/>
      <c r="L36" s="8"/>
    </row>
    <row r="37" spans="1:13" x14ac:dyDescent="0.3">
      <c r="A37" s="7"/>
      <c r="L37" s="2"/>
    </row>
    <row r="38" spans="1:13" x14ac:dyDescent="0.3">
      <c r="A38" s="5"/>
      <c r="L38" s="2"/>
      <c r="M38" s="5"/>
    </row>
    <row r="39" spans="1:13" x14ac:dyDescent="0.3">
      <c r="A39" s="5"/>
      <c r="L39" s="6"/>
      <c r="M39" s="5"/>
    </row>
    <row r="40" spans="1:13" x14ac:dyDescent="0.3">
      <c r="A40" s="5"/>
      <c r="E40" s="4"/>
      <c r="L40" s="2"/>
      <c r="M40" s="3"/>
    </row>
    <row r="41" spans="1:13" x14ac:dyDescent="0.3">
      <c r="L41" s="2"/>
      <c r="M41" s="3"/>
    </row>
    <row r="42" spans="1:13" x14ac:dyDescent="0.3">
      <c r="H42" s="3"/>
      <c r="I42" s="2"/>
      <c r="L42" s="2"/>
      <c r="M42" s="3"/>
    </row>
    <row r="43" spans="1:13" x14ac:dyDescent="0.3">
      <c r="H43" s="3"/>
      <c r="I43" s="2"/>
    </row>
    <row r="44" spans="1:13" x14ac:dyDescent="0.3">
      <c r="B44" s="3"/>
      <c r="C44" s="3"/>
      <c r="E44" s="4"/>
      <c r="F44" s="1"/>
      <c r="H44" s="4"/>
      <c r="I44" s="2"/>
    </row>
    <row r="45" spans="1:13" x14ac:dyDescent="0.3">
      <c r="F45" s="1"/>
      <c r="H45" s="3"/>
      <c r="I45" s="2"/>
    </row>
    <row r="46" spans="1:13" x14ac:dyDescent="0.3">
      <c r="F46" s="1"/>
      <c r="H46" s="3"/>
      <c r="I46" s="2"/>
    </row>
    <row r="47" spans="1:13" x14ac:dyDescent="0.3">
      <c r="B47" s="3"/>
      <c r="C47" s="3"/>
      <c r="F47" s="1"/>
      <c r="H47" s="3"/>
      <c r="I47" s="2"/>
    </row>
    <row r="48" spans="1:13" x14ac:dyDescent="0.3">
      <c r="F48" s="1"/>
      <c r="H48" s="4"/>
    </row>
    <row r="49" spans="6:8" x14ac:dyDescent="0.3">
      <c r="F49" s="1"/>
      <c r="H49" s="3"/>
    </row>
    <row r="50" spans="6:8" x14ac:dyDescent="0.3">
      <c r="F50" s="1"/>
      <c r="H50" s="3"/>
    </row>
    <row r="51" spans="6:8" x14ac:dyDescent="0.3">
      <c r="F51" s="1"/>
      <c r="H51" s="3"/>
    </row>
    <row r="52" spans="6:8" x14ac:dyDescent="0.3">
      <c r="F52" s="1"/>
      <c r="H52" s="3"/>
    </row>
    <row r="53" spans="6:8" x14ac:dyDescent="0.3">
      <c r="F53" s="1"/>
    </row>
    <row r="54" spans="6:8" x14ac:dyDescent="0.3">
      <c r="F54" s="1"/>
    </row>
    <row r="55" spans="6:8" x14ac:dyDescent="0.3">
      <c r="F55" s="1"/>
    </row>
    <row r="56" spans="6:8" x14ac:dyDescent="0.3">
      <c r="F56" s="1"/>
    </row>
  </sheetData>
  <mergeCells count="11">
    <mergeCell ref="A20:O20"/>
    <mergeCell ref="G33:I33"/>
    <mergeCell ref="G34:I34"/>
    <mergeCell ref="C27:D27"/>
    <mergeCell ref="A5:O5"/>
    <mergeCell ref="A6:O6"/>
    <mergeCell ref="A7:O7"/>
    <mergeCell ref="A23:F23"/>
    <mergeCell ref="A9:O9"/>
    <mergeCell ref="A14:O14"/>
    <mergeCell ref="A17:O17"/>
  </mergeCells>
  <printOptions horizontalCentered="1"/>
  <pageMargins left="0.19685039370078741" right="0.15748031496062992" top="1.299212598425197" bottom="0.74803149606299213" header="0.31496062992125984" footer="0.31496062992125984"/>
  <pageSetup paperSize="5"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4" ma:contentTypeDescription="Crear nuevo documento." ma:contentTypeScope="" ma:versionID="4868e2f3c5e9f9900cf759cc5045beeb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9715949b3447e341d8a720d57f618692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811435-D984-4373-8DCB-94B224B7D6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959AE2-3B10-42E2-B093-C1F2571FF0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86E9AA-B56E-405F-A5F0-F24A6F9418DA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a5c77184-e583-448a-9313-172398034e82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6f1d2a94-10b3-4315-8e65-29e99209519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Temporal  </vt:lpstr>
      <vt:lpstr>'Nomina Temporal  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2022-08-10T17:16:35Z</dcterms:created>
  <dcterms:modified xsi:type="dcterms:W3CDTF">2022-08-10T17:17:10Z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