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0490" windowHeight="7530"/>
  </bookViews>
  <sheets>
    <sheet name="Ener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G19" i="1" s="1"/>
  <c r="M19" i="1" s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G22" i="1" l="1"/>
  <c r="M22" i="1" s="1"/>
  <c r="G26" i="1"/>
  <c r="M26" i="1" s="1"/>
  <c r="G13" i="1"/>
  <c r="M13" i="1" s="1"/>
  <c r="G29" i="1"/>
  <c r="M29" i="1" s="1"/>
  <c r="G17" i="1"/>
  <c r="M17" i="1" s="1"/>
  <c r="G12" i="1"/>
  <c r="M12" i="1" s="1"/>
  <c r="G23" i="1"/>
  <c r="M23" i="1" s="1"/>
  <c r="J32" i="1"/>
  <c r="G21" i="1"/>
  <c r="M21" i="1" s="1"/>
  <c r="G25" i="1"/>
  <c r="M25" i="1" s="1"/>
  <c r="G28" i="1"/>
  <c r="M28" i="1" s="1"/>
  <c r="K32" i="1"/>
  <c r="G16" i="1"/>
  <c r="M16" i="1" s="1"/>
  <c r="H32" i="1"/>
  <c r="L32" i="1"/>
  <c r="G14" i="1"/>
  <c r="M14" i="1" s="1"/>
  <c r="G20" i="1"/>
  <c r="M20" i="1" s="1"/>
  <c r="G27" i="1"/>
  <c r="M27" i="1" s="1"/>
  <c r="G30" i="1"/>
  <c r="M30" i="1" s="1"/>
  <c r="I32" i="1"/>
  <c r="G15" i="1"/>
  <c r="M15" i="1" s="1"/>
  <c r="G18" i="1"/>
  <c r="M18" i="1" s="1"/>
  <c r="G24" i="1"/>
  <c r="M24" i="1" s="1"/>
  <c r="G31" i="1"/>
  <c r="M31" i="1" s="1"/>
  <c r="G11" i="1"/>
  <c r="G32" i="1" l="1"/>
  <c r="M11" i="1"/>
  <c r="M32" i="1" s="1"/>
</calcChain>
</file>

<file path=xl/sharedStrings.xml><?xml version="1.0" encoding="utf-8"?>
<sst xmlns="http://schemas.openxmlformats.org/spreadsheetml/2006/main" count="77" uniqueCount="56">
  <si>
    <t>Estatus</t>
  </si>
  <si>
    <t>BENEFICIARIO</t>
  </si>
  <si>
    <t>CARGO</t>
  </si>
  <si>
    <t>SUELDO MENSUAL</t>
  </si>
  <si>
    <t>INAVI</t>
  </si>
  <si>
    <t xml:space="preserve">ISR </t>
  </si>
  <si>
    <t>AFP EMPLEADO</t>
  </si>
  <si>
    <t>SFS EMPLEADO</t>
  </si>
  <si>
    <t>SFS EMPLEADOR</t>
  </si>
  <si>
    <t>AFP EMPLEADOR</t>
  </si>
  <si>
    <t>RIESGO LABORAL</t>
  </si>
  <si>
    <t>SUELDO NETO</t>
  </si>
  <si>
    <t>Activo</t>
  </si>
  <si>
    <t xml:space="preserve">Director Nacional </t>
  </si>
  <si>
    <t>Abogado</t>
  </si>
  <si>
    <t>Olga Ramona Altagracia Santos Day De Fajard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</si>
  <si>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</si>
  <si>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</si>
  <si>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</si>
  <si>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</si>
  <si>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</si>
  <si>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</si>
  <si>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</si>
  <si>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</si>
  <si>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</si>
  <si>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</si>
  <si>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</si>
  <si>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</si>
  <si>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</si>
  <si>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</si>
  <si>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Secretaria </t>
  </si>
  <si>
    <t xml:space="preserve">Auxiliar Administrativo </t>
  </si>
  <si>
    <t>Juan Victor Toca</t>
  </si>
  <si>
    <t xml:space="preserve">Director de Normas y Servicios de Informacion </t>
  </si>
  <si>
    <t xml:space="preserve">Encargada de Recursos Humanos </t>
  </si>
  <si>
    <t>Auxiliar de Recursos Humanos</t>
  </si>
  <si>
    <t>Analista de Recursos Humanos</t>
  </si>
  <si>
    <t xml:space="preserve">Consultor Jurídico </t>
  </si>
  <si>
    <t xml:space="preserve">Altagracia Scarlett Jiménez Moronta </t>
  </si>
  <si>
    <t xml:space="preserve">Ángel Luis Feliz Castillo </t>
  </si>
  <si>
    <t>Génesis Nazareth Villafaña Sepúlveda</t>
  </si>
  <si>
    <t>Clara María Suárez Clase</t>
  </si>
  <si>
    <t>María Ynes Ramírez Ramírez</t>
  </si>
  <si>
    <t xml:space="preserve">Rhaymar Matos García </t>
  </si>
  <si>
    <t xml:space="preserve">Eliud De León Garo </t>
  </si>
  <si>
    <t xml:space="preserve">Andrés David Ramírez Rojas </t>
  </si>
  <si>
    <t>Verónica Apolonio de Martínez</t>
  </si>
  <si>
    <t>Coordinador de Producción y Cartografía</t>
  </si>
  <si>
    <t>Analista en Geomática</t>
  </si>
  <si>
    <t>Pedro Luis Gagoc Clérigo</t>
  </si>
  <si>
    <t>Carolin Fonier Pérez</t>
  </si>
  <si>
    <t>INSTITUTO GEOGRÁFICO NACIONAL JOSÉ JOAQUÍN HUNGRÍA MORELL</t>
  </si>
  <si>
    <t xml:space="preserve">Alejandro Zacarías Jiménez Reyes </t>
  </si>
  <si>
    <t>Emilio Antonio Hernández Vásquez</t>
  </si>
  <si>
    <t>Juan Manuel Flores Fabián</t>
  </si>
  <si>
    <t>NÓMINA DE PAGO DEL PERSONAL CORRESPONDIENTE AL MES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</si>
</sst>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/>
    <xf numFmtId="164" fontId="5" fillId="0" borderId="7" xfId="1" applyFont="1" applyFill="1" applyBorder="1" applyAlignment="1"/>
    <xf numFmtId="164" fontId="6" fillId="0" borderId="7" xfId="1" applyFont="1" applyFill="1" applyBorder="1" applyAlignment="1"/>
    <xf numFmtId="164" fontId="5" fillId="0" borderId="8" xfId="0" applyNumberFormat="1" applyFont="1" applyFill="1" applyBorder="1" applyAlignment="1"/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/>
    <xf numFmtId="164" fontId="5" fillId="0" borderId="10" xfId="1" applyFont="1" applyFill="1" applyBorder="1" applyAlignment="1"/>
    <xf numFmtId="164" fontId="5" fillId="0" borderId="11" xfId="0" applyNumberFormat="1" applyFont="1" applyFill="1" applyBorder="1" applyAlignment="1"/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/>
    </xf>
    <xf numFmtId="4" fontId="5" fillId="0" borderId="10" xfId="0" applyNumberFormat="1" applyFont="1" applyFill="1" applyBorder="1" applyAlignment="1"/>
    <xf numFmtId="0" fontId="5" fillId="0" borderId="11" xfId="0" applyFont="1" applyFill="1" applyBorder="1" applyAlignment="1"/>
    <xf numFmtId="164" fontId="5" fillId="0" borderId="12" xfId="0" applyNumberFormat="1" applyFont="1" applyFill="1" applyBorder="1" applyAlignment="1"/>
    <xf numFmtId="0" fontId="5" fillId="0" borderId="0" xfId="0" applyFont="1" applyFill="1" applyAlignment="1"/>
    <xf numFmtId="165" fontId="4" fillId="0" borderId="13" xfId="0" applyNumberFormat="1" applyFont="1" applyFill="1" applyBorder="1" applyAlignment="1"/>
    <xf numFmtId="165" fontId="4" fillId="0" borderId="14" xfId="0" applyNumberFormat="1" applyFont="1" applyFill="1" applyBorder="1" applyAlignment="1"/>
    <xf numFmtId="165" fontId="4" fillId="0" borderId="15" xfId="0" applyNumberFormat="1" applyFont="1" applyFill="1" applyBorder="1" applyAlignment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1437409</xdr:colOff>
      <xdr:row>0</xdr:row>
      <xdr:rowOff>166996</xdr:rowOff>
    </xdr:from>
    <xdr:to>
      <xdr:col>6</xdr:col>
      <xdr:colOff>467591</xdr:colOff>
      <xdr:row>5</xdr:row>
      <xdr:rowOff>121227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479F503-4725-4472-806C-872BCC78C1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545" y="166996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2"/>
  <sheetViews>
    <sheetView tabSelected="1" zoomScale="55" zoomScaleNormal="55" workbookViewId="0">
      <selection activeCell="D4" sqref="D4"/>
    </sheetView>
  </sheetViews>
  <sheetFormatPr baseColWidth="10" defaultRowHeight="15" x14ac:dyDescent="0.25"/>
  <cols>
    <col min="1" max="1" width="5.5703125" bestFit="1" customWidth="1"/>
    <col min="3" max="3" width="78.7109375" customWidth="1"/>
    <col min="4" max="4" width="77.5703125" customWidth="1"/>
    <col min="5" max="5" width="29.5703125" bestFit="1" customWidth="1"/>
    <col min="6" max="6" width="19.28515625" bestFit="1" customWidth="1"/>
    <col min="7" max="7" width="26.42578125" bestFit="1" customWidth="1"/>
    <col min="8" max="10" width="24.42578125" bestFit="1" customWidth="1"/>
    <col min="11" max="11" width="26.42578125" bestFit="1" customWidth="1"/>
    <col min="12" max="12" width="23" bestFit="1" customWidth="1"/>
    <col min="13" max="13" width="29.5703125" bestFit="1" customWidth="1"/>
  </cols>
  <sheetData>
    <row r="7" spans="1:13" ht="20.25" x14ac:dyDescent="0.3">
      <c r="A7" s="28" t="s">
        <v>51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0.25" x14ac:dyDescent="0.3">
      <c r="A8" s="29" t="s">
        <v>55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</row>
    <row r="10" spans="1:13" ht="27" thickBot="1" x14ac:dyDescent="0.45">
      <c r="A10" s="3"/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6" t="s">
        <v>11</v>
      </c>
    </row>
    <row r="11" spans="1:13" ht="26.25" x14ac:dyDescent="0.4">
      <c r="A11" s="7">
        <v>1</v>
      </c>
      <c r="B11" s="8" t="s">
        <v>12</v>
      </c>
      <c r="C11" s="9" t="s">
        <v>52</v>
      </c>
      <c r="D11" s="10" t="s">
        <v>13</v>
      </c>
      <c r="E11" s="11">
        <v>275000</v>
      </c>
      <c r="F11" s="11">
        <v>25</v>
      </c>
      <c r="G11" s="11">
        <f t="shared" ref="G11:G31" si="0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55360.1</v>
      </c>
      <c r="H11" s="11">
        <f t="shared" ref="H11:H31" si="1">ROUND(IF((E11)&gt;(9855*20),((9855*20)*0.0287),(E11)*0.0287),2)</f>
        <v>5656.77</v>
      </c>
      <c r="I11" s="11">
        <f t="shared" ref="I11:I31" si="2">ROUND(IF((E11)&gt;(9855*10),((9855*10)*0.0304),(E11)*0.0304),2)</f>
        <v>2995.92</v>
      </c>
      <c r="J11" s="11">
        <f t="shared" ref="J11:J31" si="3">ROUND(IF((E11)&gt;(9855*10),((9855*10)*0.0709),(E11)*0.0709),2)</f>
        <v>6987.2</v>
      </c>
      <c r="K11" s="11">
        <f t="shared" ref="K11:K31" si="4">ROUND(IF((E11)&gt;(9855*20),((9855*20)*0.071),(E11)*0.071),2)</f>
        <v>13994.1</v>
      </c>
      <c r="L11" s="12">
        <f>+ROUND(IF(E11&gt;(9855*4),((9855*4)*0.011),E11*0.011),2)</f>
        <v>433.62</v>
      </c>
      <c r="M11" s="13">
        <f t="shared" ref="M11:M31" si="5">E11-G11-H11-I11</f>
        <v>210987.21</v>
      </c>
    </row>
    <row r="12" spans="1:13" ht="26.25" x14ac:dyDescent="0.4">
      <c r="A12" s="7">
        <v>2</v>
      </c>
      <c r="B12" s="8" t="s">
        <v>12</v>
      </c>
      <c r="C12" s="14" t="s">
        <v>53</v>
      </c>
      <c r="D12" s="15" t="s">
        <v>37</v>
      </c>
      <c r="E12" s="16">
        <v>110000</v>
      </c>
      <c r="F12" s="11">
        <v>25</v>
      </c>
      <c r="G12" s="16">
        <f t="shared" si="0"/>
        <v>14735.05</v>
      </c>
      <c r="H12" s="16">
        <f t="shared" si="1"/>
        <v>3157</v>
      </c>
      <c r="I12" s="16">
        <f t="shared" si="2"/>
        <v>2995.92</v>
      </c>
      <c r="J12" s="16">
        <f t="shared" si="3"/>
        <v>6987.2</v>
      </c>
      <c r="K12" s="16">
        <f t="shared" si="4"/>
        <v>7810</v>
      </c>
      <c r="L12" s="12">
        <f t="shared" ref="L12:L31" si="6">+ROUND(IF(E12&gt;(9855*4),((9855*4)*0.011),E12*0.011),2)</f>
        <v>433.62</v>
      </c>
      <c r="M12" s="17">
        <f t="shared" si="5"/>
        <v>89112.03</v>
      </c>
    </row>
    <row r="13" spans="1:13" ht="26.25" x14ac:dyDescent="0.4">
      <c r="A13" s="7">
        <v>3</v>
      </c>
      <c r="B13" s="8" t="s">
        <v>12</v>
      </c>
      <c r="C13" s="14" t="s">
        <v>38</v>
      </c>
      <c r="D13" s="15" t="s">
        <v>14</v>
      </c>
      <c r="E13" s="16">
        <v>40000</v>
      </c>
      <c r="F13" s="11">
        <v>25</v>
      </c>
      <c r="G13" s="16">
        <f t="shared" si="0"/>
        <v>529.39</v>
      </c>
      <c r="H13" s="16">
        <f t="shared" si="1"/>
        <v>1148</v>
      </c>
      <c r="I13" s="16">
        <f t="shared" si="2"/>
        <v>1216</v>
      </c>
      <c r="J13" s="16">
        <f t="shared" si="3"/>
        <v>2836</v>
      </c>
      <c r="K13" s="16">
        <f t="shared" si="4"/>
        <v>2840</v>
      </c>
      <c r="L13" s="12">
        <f t="shared" si="6"/>
        <v>433.62</v>
      </c>
      <c r="M13" s="17">
        <f t="shared" si="5"/>
        <v>37106.61</v>
      </c>
    </row>
    <row r="14" spans="1:13" ht="26.25" x14ac:dyDescent="0.4">
      <c r="A14" s="7">
        <v>4</v>
      </c>
      <c r="B14" s="8" t="s">
        <v>12</v>
      </c>
      <c r="C14" s="14" t="s">
        <v>15</v>
      </c>
      <c r="D14" s="15" t="s">
        <v>16</v>
      </c>
      <c r="E14" s="16">
        <v>100000</v>
      </c>
      <c r="F14" s="11">
        <v>25</v>
      </c>
      <c r="G14" s="16">
        <f t="shared" si="0"/>
        <v>12306.8</v>
      </c>
      <c r="H14" s="16">
        <f t="shared" si="1"/>
        <v>2870</v>
      </c>
      <c r="I14" s="16">
        <f t="shared" si="2"/>
        <v>2995.92</v>
      </c>
      <c r="J14" s="16">
        <f t="shared" si="3"/>
        <v>6987.2</v>
      </c>
      <c r="K14" s="16">
        <f t="shared" si="4"/>
        <v>7100</v>
      </c>
      <c r="L14" s="12">
        <f t="shared" si="6"/>
        <v>433.62</v>
      </c>
      <c r="M14" s="17">
        <f t="shared" si="5"/>
        <v>81827.28</v>
      </c>
    </row>
    <row r="15" spans="1:13" ht="26.25" x14ac:dyDescent="0.4">
      <c r="A15" s="7">
        <v>5</v>
      </c>
      <c r="B15" s="8" t="s">
        <v>12</v>
      </c>
      <c r="C15" s="18" t="s">
        <v>17</v>
      </c>
      <c r="D15" s="15" t="s">
        <v>18</v>
      </c>
      <c r="E15" s="16">
        <v>150000</v>
      </c>
      <c r="F15" s="11">
        <v>25</v>
      </c>
      <c r="G15" s="16">
        <f t="shared" si="0"/>
        <v>24448.05</v>
      </c>
      <c r="H15" s="16">
        <f t="shared" si="1"/>
        <v>4305</v>
      </c>
      <c r="I15" s="16">
        <f t="shared" si="2"/>
        <v>2995.92</v>
      </c>
      <c r="J15" s="16">
        <f t="shared" si="3"/>
        <v>6987.2</v>
      </c>
      <c r="K15" s="16">
        <f t="shared" si="4"/>
        <v>10650</v>
      </c>
      <c r="L15" s="12">
        <f t="shared" si="6"/>
        <v>433.62</v>
      </c>
      <c r="M15" s="17">
        <f t="shared" si="5"/>
        <v>118251.03</v>
      </c>
    </row>
    <row r="16" spans="1:13" ht="26.25" x14ac:dyDescent="0.4">
      <c r="A16" s="7">
        <v>6</v>
      </c>
      <c r="B16" s="8" t="s">
        <v>12</v>
      </c>
      <c r="C16" s="14" t="s">
        <v>19</v>
      </c>
      <c r="D16" s="15" t="s">
        <v>20</v>
      </c>
      <c r="E16" s="16">
        <v>35000</v>
      </c>
      <c r="F16" s="11">
        <v>25</v>
      </c>
      <c r="G16" s="16">
        <f t="shared" si="0"/>
        <v>0</v>
      </c>
      <c r="H16" s="16">
        <f t="shared" si="1"/>
        <v>1004.5</v>
      </c>
      <c r="I16" s="16">
        <f t="shared" si="2"/>
        <v>1064</v>
      </c>
      <c r="J16" s="16">
        <f t="shared" si="3"/>
        <v>2481.5</v>
      </c>
      <c r="K16" s="16">
        <f t="shared" si="4"/>
        <v>2485</v>
      </c>
      <c r="L16" s="12">
        <f t="shared" si="6"/>
        <v>385</v>
      </c>
      <c r="M16" s="17">
        <f t="shared" si="5"/>
        <v>32931.5</v>
      </c>
    </row>
    <row r="17" spans="1:13" ht="26.25" x14ac:dyDescent="0.4">
      <c r="A17" s="7">
        <v>7</v>
      </c>
      <c r="B17" s="8" t="s">
        <v>12</v>
      </c>
      <c r="C17" s="14" t="s">
        <v>39</v>
      </c>
      <c r="D17" s="19" t="s">
        <v>21</v>
      </c>
      <c r="E17" s="16">
        <v>110000</v>
      </c>
      <c r="F17" s="11">
        <v>25</v>
      </c>
      <c r="G17" s="16">
        <f t="shared" si="0"/>
        <v>14735.05</v>
      </c>
      <c r="H17" s="16">
        <f t="shared" si="1"/>
        <v>3157</v>
      </c>
      <c r="I17" s="16">
        <f t="shared" si="2"/>
        <v>2995.92</v>
      </c>
      <c r="J17" s="16">
        <f t="shared" si="3"/>
        <v>6987.2</v>
      </c>
      <c r="K17" s="16">
        <f t="shared" si="4"/>
        <v>7810</v>
      </c>
      <c r="L17" s="12">
        <f t="shared" si="6"/>
        <v>433.62</v>
      </c>
      <c r="M17" s="17">
        <f t="shared" si="5"/>
        <v>89112.03</v>
      </c>
    </row>
    <row r="18" spans="1:13" ht="26.25" x14ac:dyDescent="0.4">
      <c r="A18" s="7">
        <v>8</v>
      </c>
      <c r="B18" s="8" t="s">
        <v>12</v>
      </c>
      <c r="C18" s="14" t="s">
        <v>40</v>
      </c>
      <c r="D18" s="14" t="s">
        <v>22</v>
      </c>
      <c r="E18" s="16">
        <v>45000</v>
      </c>
      <c r="F18" s="11">
        <v>25</v>
      </c>
      <c r="G18" s="16">
        <f t="shared" si="0"/>
        <v>1235.06</v>
      </c>
      <c r="H18" s="16">
        <f t="shared" si="1"/>
        <v>1291.5</v>
      </c>
      <c r="I18" s="16">
        <f t="shared" si="2"/>
        <v>1368</v>
      </c>
      <c r="J18" s="16">
        <f t="shared" si="3"/>
        <v>3190.5</v>
      </c>
      <c r="K18" s="16">
        <f t="shared" si="4"/>
        <v>3195</v>
      </c>
      <c r="L18" s="12">
        <f t="shared" si="6"/>
        <v>433.62</v>
      </c>
      <c r="M18" s="17">
        <f t="shared" si="5"/>
        <v>41105.440000000002</v>
      </c>
    </row>
    <row r="19" spans="1:13" ht="26.25" x14ac:dyDescent="0.4">
      <c r="A19" s="7">
        <v>9</v>
      </c>
      <c r="B19" s="8" t="s">
        <v>12</v>
      </c>
      <c r="C19" s="14" t="s">
        <v>23</v>
      </c>
      <c r="D19" s="15" t="s">
        <v>24</v>
      </c>
      <c r="E19" s="16">
        <v>80000</v>
      </c>
      <c r="F19" s="11">
        <v>25</v>
      </c>
      <c r="G19" s="16">
        <f t="shared" si="0"/>
        <v>7591.28</v>
      </c>
      <c r="H19" s="16">
        <f t="shared" si="1"/>
        <v>2296</v>
      </c>
      <c r="I19" s="16">
        <f t="shared" si="2"/>
        <v>2432</v>
      </c>
      <c r="J19" s="16">
        <f t="shared" si="3"/>
        <v>5672</v>
      </c>
      <c r="K19" s="16">
        <f t="shared" si="4"/>
        <v>5680</v>
      </c>
      <c r="L19" s="12">
        <f t="shared" si="6"/>
        <v>433.62</v>
      </c>
      <c r="M19" s="17">
        <f t="shared" si="5"/>
        <v>67680.72</v>
      </c>
    </row>
    <row r="20" spans="1:13" ht="26.25" x14ac:dyDescent="0.4">
      <c r="A20" s="7">
        <v>10</v>
      </c>
      <c r="B20" s="8" t="s">
        <v>12</v>
      </c>
      <c r="C20" s="14" t="s">
        <v>25</v>
      </c>
      <c r="D20" s="15" t="s">
        <v>26</v>
      </c>
      <c r="E20" s="16">
        <v>15000</v>
      </c>
      <c r="F20" s="11">
        <v>25</v>
      </c>
      <c r="G20" s="16">
        <f t="shared" si="0"/>
        <v>0</v>
      </c>
      <c r="H20" s="16">
        <f t="shared" si="1"/>
        <v>430.5</v>
      </c>
      <c r="I20" s="16">
        <f t="shared" si="2"/>
        <v>456</v>
      </c>
      <c r="J20" s="16">
        <f t="shared" si="3"/>
        <v>1063.5</v>
      </c>
      <c r="K20" s="16">
        <f t="shared" si="4"/>
        <v>1065</v>
      </c>
      <c r="L20" s="12">
        <f t="shared" si="6"/>
        <v>165</v>
      </c>
      <c r="M20" s="17">
        <f t="shared" si="5"/>
        <v>14113.5</v>
      </c>
    </row>
    <row r="21" spans="1:13" ht="26.25" x14ac:dyDescent="0.4">
      <c r="A21" s="7">
        <v>11</v>
      </c>
      <c r="B21" s="8" t="s">
        <v>12</v>
      </c>
      <c r="C21" s="14" t="s">
        <v>27</v>
      </c>
      <c r="D21" s="15" t="s">
        <v>28</v>
      </c>
      <c r="E21" s="16">
        <v>50000</v>
      </c>
      <c r="F21" s="11">
        <v>25</v>
      </c>
      <c r="G21" s="16">
        <f t="shared" si="0"/>
        <v>1940.74</v>
      </c>
      <c r="H21" s="16">
        <f t="shared" si="1"/>
        <v>1435</v>
      </c>
      <c r="I21" s="16">
        <f t="shared" si="2"/>
        <v>1520</v>
      </c>
      <c r="J21" s="16">
        <f t="shared" si="3"/>
        <v>3545</v>
      </c>
      <c r="K21" s="16">
        <f t="shared" si="4"/>
        <v>3550</v>
      </c>
      <c r="L21" s="12">
        <f t="shared" si="6"/>
        <v>433.62</v>
      </c>
      <c r="M21" s="17">
        <f t="shared" si="5"/>
        <v>45104.26</v>
      </c>
    </row>
    <row r="22" spans="1:13" ht="26.25" x14ac:dyDescent="0.4">
      <c r="A22" s="7">
        <v>12</v>
      </c>
      <c r="B22" s="8" t="s">
        <v>12</v>
      </c>
      <c r="C22" s="14" t="s">
        <v>54</v>
      </c>
      <c r="D22" s="15" t="s">
        <v>29</v>
      </c>
      <c r="E22" s="16">
        <v>20000</v>
      </c>
      <c r="F22" s="11">
        <v>25</v>
      </c>
      <c r="G22" s="16">
        <f t="shared" si="0"/>
        <v>0</v>
      </c>
      <c r="H22" s="16">
        <f t="shared" si="1"/>
        <v>574</v>
      </c>
      <c r="I22" s="16">
        <f t="shared" si="2"/>
        <v>608</v>
      </c>
      <c r="J22" s="16">
        <f t="shared" si="3"/>
        <v>1418</v>
      </c>
      <c r="K22" s="16">
        <f t="shared" si="4"/>
        <v>1420</v>
      </c>
      <c r="L22" s="12">
        <f t="shared" si="6"/>
        <v>220</v>
      </c>
      <c r="M22" s="17">
        <f t="shared" si="5"/>
        <v>18818</v>
      </c>
    </row>
    <row r="23" spans="1:13" ht="26.25" x14ac:dyDescent="0.4">
      <c r="A23" s="7">
        <v>13</v>
      </c>
      <c r="B23" s="8" t="s">
        <v>12</v>
      </c>
      <c r="C23" s="14" t="s">
        <v>41</v>
      </c>
      <c r="D23" s="15" t="s">
        <v>30</v>
      </c>
      <c r="E23" s="16">
        <v>35000</v>
      </c>
      <c r="F23" s="11">
        <v>25</v>
      </c>
      <c r="G23" s="16">
        <f t="shared" si="0"/>
        <v>0</v>
      </c>
      <c r="H23" s="16">
        <f t="shared" si="1"/>
        <v>1004.5</v>
      </c>
      <c r="I23" s="16">
        <f t="shared" si="2"/>
        <v>1064</v>
      </c>
      <c r="J23" s="16">
        <f t="shared" si="3"/>
        <v>2481.5</v>
      </c>
      <c r="K23" s="16">
        <f t="shared" si="4"/>
        <v>2485</v>
      </c>
      <c r="L23" s="12">
        <f t="shared" si="6"/>
        <v>385</v>
      </c>
      <c r="M23" s="17">
        <f t="shared" si="5"/>
        <v>32931.5</v>
      </c>
    </row>
    <row r="24" spans="1:13" ht="26.25" x14ac:dyDescent="0.4">
      <c r="A24" s="7">
        <v>14</v>
      </c>
      <c r="B24" s="20" t="s">
        <v>12</v>
      </c>
      <c r="C24" s="14" t="s">
        <v>42</v>
      </c>
      <c r="D24" s="15" t="s">
        <v>26</v>
      </c>
      <c r="E24" s="16">
        <v>15000</v>
      </c>
      <c r="F24" s="11">
        <v>25</v>
      </c>
      <c r="G24" s="16">
        <f t="shared" si="0"/>
        <v>0</v>
      </c>
      <c r="H24" s="16">
        <f t="shared" si="1"/>
        <v>430.5</v>
      </c>
      <c r="I24" s="16">
        <f t="shared" si="2"/>
        <v>456</v>
      </c>
      <c r="J24" s="16">
        <f t="shared" si="3"/>
        <v>1063.5</v>
      </c>
      <c r="K24" s="16">
        <f t="shared" si="4"/>
        <v>1065</v>
      </c>
      <c r="L24" s="12">
        <f t="shared" si="6"/>
        <v>165</v>
      </c>
      <c r="M24" s="17">
        <f t="shared" si="5"/>
        <v>14113.5</v>
      </c>
    </row>
    <row r="25" spans="1:13" ht="26.25" x14ac:dyDescent="0.4">
      <c r="A25" s="7">
        <v>15</v>
      </c>
      <c r="B25" s="8" t="s">
        <v>12</v>
      </c>
      <c r="C25" s="14" t="s">
        <v>43</v>
      </c>
      <c r="D25" s="15" t="s">
        <v>31</v>
      </c>
      <c r="E25" s="16">
        <v>20000</v>
      </c>
      <c r="F25" s="11">
        <v>25</v>
      </c>
      <c r="G25" s="16">
        <f t="shared" si="0"/>
        <v>0</v>
      </c>
      <c r="H25" s="16">
        <f t="shared" si="1"/>
        <v>574</v>
      </c>
      <c r="I25" s="16">
        <f t="shared" si="2"/>
        <v>608</v>
      </c>
      <c r="J25" s="16">
        <f t="shared" si="3"/>
        <v>1418</v>
      </c>
      <c r="K25" s="16">
        <f t="shared" si="4"/>
        <v>1420</v>
      </c>
      <c r="L25" s="12">
        <f t="shared" si="6"/>
        <v>220</v>
      </c>
      <c r="M25" s="17">
        <f t="shared" si="5"/>
        <v>18818</v>
      </c>
    </row>
    <row r="26" spans="1:13" ht="26.25" x14ac:dyDescent="0.4">
      <c r="A26" s="7">
        <v>16</v>
      </c>
      <c r="B26" s="8" t="s">
        <v>12</v>
      </c>
      <c r="C26" s="14" t="s">
        <v>32</v>
      </c>
      <c r="D26" s="15" t="s">
        <v>48</v>
      </c>
      <c r="E26" s="16">
        <v>40000</v>
      </c>
      <c r="F26" s="11">
        <v>25</v>
      </c>
      <c r="G26" s="16">
        <f t="shared" si="0"/>
        <v>529.39</v>
      </c>
      <c r="H26" s="16">
        <f t="shared" si="1"/>
        <v>1148</v>
      </c>
      <c r="I26" s="16">
        <f t="shared" si="2"/>
        <v>1216</v>
      </c>
      <c r="J26" s="16">
        <f t="shared" si="3"/>
        <v>2836</v>
      </c>
      <c r="K26" s="16">
        <f t="shared" si="4"/>
        <v>2840</v>
      </c>
      <c r="L26" s="12">
        <f t="shared" si="6"/>
        <v>433.62</v>
      </c>
      <c r="M26" s="17">
        <f t="shared" si="5"/>
        <v>37106.61</v>
      </c>
    </row>
    <row r="27" spans="1:13" ht="26.25" x14ac:dyDescent="0.4">
      <c r="A27" s="7">
        <v>17</v>
      </c>
      <c r="B27" s="8" t="s">
        <v>12</v>
      </c>
      <c r="C27" s="15" t="s">
        <v>44</v>
      </c>
      <c r="D27" s="15" t="s">
        <v>47</v>
      </c>
      <c r="E27" s="21">
        <v>80000</v>
      </c>
      <c r="F27" s="11">
        <v>25</v>
      </c>
      <c r="G27" s="15">
        <f t="shared" si="0"/>
        <v>7591.28</v>
      </c>
      <c r="H27" s="15">
        <f t="shared" si="1"/>
        <v>2296</v>
      </c>
      <c r="I27" s="15">
        <f t="shared" si="2"/>
        <v>2432</v>
      </c>
      <c r="J27" s="15">
        <f t="shared" si="3"/>
        <v>5672</v>
      </c>
      <c r="K27" s="15">
        <f t="shared" si="4"/>
        <v>5680</v>
      </c>
      <c r="L27" s="12">
        <f>+ROUND(IF(E27&gt;(9855*4),((9855*4)*0.011),E27*0.011),2)</f>
        <v>433.62</v>
      </c>
      <c r="M27" s="22">
        <f t="shared" si="5"/>
        <v>67680.72</v>
      </c>
    </row>
    <row r="28" spans="1:13" ht="26.25" x14ac:dyDescent="0.4">
      <c r="A28" s="7">
        <v>18</v>
      </c>
      <c r="B28" s="8" t="s">
        <v>12</v>
      </c>
      <c r="C28" s="14" t="s">
        <v>49</v>
      </c>
      <c r="D28" s="15" t="s">
        <v>33</v>
      </c>
      <c r="E28" s="16">
        <v>150000</v>
      </c>
      <c r="F28" s="11">
        <v>25</v>
      </c>
      <c r="G28" s="16">
        <f t="shared" si="0"/>
        <v>24448.05</v>
      </c>
      <c r="H28" s="16">
        <f t="shared" si="1"/>
        <v>4305</v>
      </c>
      <c r="I28" s="16">
        <f t="shared" si="2"/>
        <v>2995.92</v>
      </c>
      <c r="J28" s="16">
        <f t="shared" si="3"/>
        <v>6987.2</v>
      </c>
      <c r="K28" s="16">
        <f t="shared" si="4"/>
        <v>10650</v>
      </c>
      <c r="L28" s="12">
        <f t="shared" si="6"/>
        <v>433.62</v>
      </c>
      <c r="M28" s="17">
        <f t="shared" si="5"/>
        <v>118251.03</v>
      </c>
    </row>
    <row r="29" spans="1:13" ht="26.25" x14ac:dyDescent="0.4">
      <c r="A29" s="7">
        <v>19</v>
      </c>
      <c r="B29" s="8" t="s">
        <v>12</v>
      </c>
      <c r="C29" s="18" t="s">
        <v>50</v>
      </c>
      <c r="D29" s="15" t="s">
        <v>34</v>
      </c>
      <c r="E29" s="16">
        <v>110000</v>
      </c>
      <c r="F29" s="11">
        <v>25</v>
      </c>
      <c r="G29" s="16">
        <f t="shared" si="0"/>
        <v>14735.05</v>
      </c>
      <c r="H29" s="16">
        <f t="shared" si="1"/>
        <v>3157</v>
      </c>
      <c r="I29" s="16">
        <f t="shared" si="2"/>
        <v>2995.92</v>
      </c>
      <c r="J29" s="16">
        <f t="shared" si="3"/>
        <v>6987.2</v>
      </c>
      <c r="K29" s="16">
        <f t="shared" si="4"/>
        <v>7810</v>
      </c>
      <c r="L29" s="12">
        <f t="shared" si="6"/>
        <v>433.62</v>
      </c>
      <c r="M29" s="17">
        <f t="shared" si="5"/>
        <v>89112.03</v>
      </c>
    </row>
    <row r="30" spans="1:13" ht="26.25" x14ac:dyDescent="0.4">
      <c r="A30" s="7">
        <v>20</v>
      </c>
      <c r="B30" s="8" t="s">
        <v>12</v>
      </c>
      <c r="C30" s="18" t="s">
        <v>45</v>
      </c>
      <c r="D30" s="15" t="s">
        <v>35</v>
      </c>
      <c r="E30" s="16">
        <v>20000</v>
      </c>
      <c r="F30" s="11">
        <v>25</v>
      </c>
      <c r="G30" s="16">
        <f t="shared" si="0"/>
        <v>0</v>
      </c>
      <c r="H30" s="16">
        <f t="shared" si="1"/>
        <v>574</v>
      </c>
      <c r="I30" s="16">
        <f t="shared" si="2"/>
        <v>608</v>
      </c>
      <c r="J30" s="16">
        <f t="shared" si="3"/>
        <v>1418</v>
      </c>
      <c r="K30" s="16">
        <f t="shared" si="4"/>
        <v>1420</v>
      </c>
      <c r="L30" s="12">
        <f t="shared" si="6"/>
        <v>220</v>
      </c>
      <c r="M30" s="17">
        <f t="shared" si="5"/>
        <v>18818</v>
      </c>
    </row>
    <row r="31" spans="1:13" ht="27" thickBot="1" x14ac:dyDescent="0.45">
      <c r="A31" s="7">
        <v>21</v>
      </c>
      <c r="B31" s="8" t="s">
        <v>12</v>
      </c>
      <c r="C31" s="18" t="s">
        <v>46</v>
      </c>
      <c r="D31" s="15" t="s">
        <v>36</v>
      </c>
      <c r="E31" s="16">
        <v>40000</v>
      </c>
      <c r="F31" s="11">
        <v>25</v>
      </c>
      <c r="G31" s="16">
        <f t="shared" si="0"/>
        <v>529.39</v>
      </c>
      <c r="H31" s="16">
        <f t="shared" si="1"/>
        <v>1148</v>
      </c>
      <c r="I31" s="16">
        <f t="shared" si="2"/>
        <v>1216</v>
      </c>
      <c r="J31" s="16">
        <f t="shared" si="3"/>
        <v>2836</v>
      </c>
      <c r="K31" s="16">
        <f t="shared" si="4"/>
        <v>2840</v>
      </c>
      <c r="L31" s="12">
        <f t="shared" si="6"/>
        <v>433.62</v>
      </c>
      <c r="M31" s="23">
        <f t="shared" si="5"/>
        <v>37106.61</v>
      </c>
    </row>
    <row r="32" spans="1:13" ht="27" thickBot="1" x14ac:dyDescent="0.45">
      <c r="A32" s="24"/>
      <c r="B32" s="24"/>
      <c r="C32" s="24"/>
      <c r="D32" s="24"/>
      <c r="E32" s="25">
        <f>SUM(E11:E31)</f>
        <v>1540000</v>
      </c>
      <c r="F32" s="26">
        <f>SUM(F11:F31)</f>
        <v>525</v>
      </c>
      <c r="G32" s="27">
        <f>SUM(G11:G31)</f>
        <v>180714.68</v>
      </c>
      <c r="H32" s="27">
        <f>SUM(H11:H31)</f>
        <v>41962.270000000004</v>
      </c>
      <c r="I32" s="27">
        <f t="shared" ref="I32:M32" si="7">SUM(I11:I31)</f>
        <v>37235.439999999995</v>
      </c>
      <c r="J32" s="27">
        <f t="shared" si="7"/>
        <v>86841.9</v>
      </c>
      <c r="K32" s="27">
        <f t="shared" si="7"/>
        <v>103809.1</v>
      </c>
      <c r="L32" s="27">
        <f t="shared" si="7"/>
        <v>7830.6799999999994</v>
      </c>
      <c r="M32" s="27">
        <f t="shared" si="7"/>
        <v>1280087.6100000001</v>
      </c>
    </row>
  </sheetData>
  <mergeCells count="5">
    <mergeCell ref="A9:E9"/>
    <mergeCell ref="F9:H9"/>
    <mergeCell ref="I9:K9"/>
    <mergeCell ref="A8:M8"/>
    <mergeCell ref="A7:M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dcterms:created xsi:type="dcterms:W3CDTF">2017-11-29T13:22:22Z</dcterms:created>
  <dcterms:modified xsi:type="dcterms:W3CDTF">2017-12-26T15:10:57Z</dcterms:modified>
</cp:coreProperties>
</file>