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uzman\Desktop\CRONOGRAMAS POA 2021\ENERO-MARZO\"/>
    </mc:Choice>
  </mc:AlternateContent>
  <xr:revisionPtr revIDLastSave="0" documentId="13_ncr:1_{8577FDA8-9800-4EE3-9161-1691F5C4AE2D}" xr6:coauthVersionLast="36" xr6:coauthVersionMax="36" xr10:uidLastSave="{00000000-0000-0000-0000-000000000000}"/>
  <bookViews>
    <workbookView xWindow="0" yWindow="0" windowWidth="28800" windowHeight="12225" tabRatio="736" firstSheet="3" activeTab="6" xr2:uid="{00000000-000D-0000-FFFF-FFFF00000000}"/>
  </bookViews>
  <sheets>
    <sheet name="CUADRO CONTROL" sheetId="43" state="hidden" r:id="rId1"/>
    <sheet name="DISTRIBUCIÓN DE ACTIVIDADES" sheetId="46" state="hidden" r:id="rId2"/>
    <sheet name="NIVEL DE AVANCE" sheetId="44" state="hidden" r:id="rId3"/>
    <sheet name="PORTADA" sheetId="47" r:id="rId4"/>
    <sheet name="GEOGRAFIA" sheetId="38" r:id="rId5"/>
    <sheet name="EV. GEOGRAFIA" sheetId="40" r:id="rId6"/>
    <sheet name="CARTOGRAFIA" sheetId="41" r:id="rId7"/>
    <sheet name="EV. CARTOGRAFIA" sheetId="42" r:id="rId8"/>
    <sheet name="PONDERACIÓN" sheetId="39" state="hidden" r:id="rId9"/>
    <sheet name="RES. TIC" sheetId="31" state="hidden" r:id="rId10"/>
    <sheet name="Hoja1" sheetId="30" state="hidden" r:id="rId11"/>
    <sheet name="RIESGOS" sheetId="26" state="hidden" r:id="rId12"/>
    <sheet name="LIN-OBJ-PROD" sheetId="13" state="hidden" r:id="rId13"/>
    <sheet name="ÁREAS IGN-JJHM" sheetId="10" state="hidden" r:id="rId14"/>
    <sheet name="UNIDADES DE MEDIDA" sheetId="14" state="hidden" r:id="rId15"/>
    <sheet name="PONDERACIONES" sheetId="16" state="hidden" r:id="rId16"/>
    <sheet name="LISTADO CLASIFICADOR" sheetId="27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6" hidden="1">CARTOGRAFIA!$A$19:$S$33</definedName>
    <definedName name="_xlnm._FilterDatabase" localSheetId="0" hidden="1">'CUADRO CONTROL'!$A$6:$E$8</definedName>
    <definedName name="_xlnm._FilterDatabase" localSheetId="1" hidden="1">'[1]PRELIMINAR POA'!#REF!</definedName>
    <definedName name="_xlnm._FilterDatabase" localSheetId="7" hidden="1">'[2]PRELIMINAR POA'!#REF!</definedName>
    <definedName name="_xlnm._FilterDatabase" localSheetId="4" hidden="1">'[2]PRELIMINAR POA'!#REF!</definedName>
    <definedName name="_xlnm._FilterDatabase" localSheetId="2" hidden="1">'[1]PRELIMINAR POA'!#REF!</definedName>
    <definedName name="_xlnm._FilterDatabase" localSheetId="8" hidden="1">'[1]PRELIMINAR POA'!#REF!</definedName>
    <definedName name="_xlnm._FilterDatabase" localSheetId="9" hidden="1">'[2]PRELIMINAR POA'!#REF!</definedName>
    <definedName name="_xlnm._FilterDatabase" hidden="1">'[2]PRELIMINAR POA'!#REF!</definedName>
    <definedName name="_xlnm.Print_Area" localSheetId="6">CARTOGRAFIA!$A$1:$R$45</definedName>
    <definedName name="_xlnm.Print_Area" localSheetId="0">'CUADRO CONTROL'!$A$1:$E$9</definedName>
    <definedName name="_xlnm.Print_Area" localSheetId="1">'DISTRIBUCIÓN DE ACTIVIDADES'!$A$1:$E$9</definedName>
    <definedName name="_xlnm.Print_Area" localSheetId="4">GEOGRAFIA!$A$1:$Q$30</definedName>
    <definedName name="_xlnm.Print_Area" localSheetId="2">'NIVEL DE AVANCE'!$A$1:$H$11</definedName>
    <definedName name="_xlnm.Print_Area" localSheetId="8">#REF!</definedName>
    <definedName name="_xlnm.Print_Area" localSheetId="3">PORTADA!$A$1:$G$49</definedName>
    <definedName name="_xlnm.Print_Area" localSheetId="9">'RES. TIC'!$A$1:$G$24</definedName>
    <definedName name="_xlnm.Print_Area">#REF!</definedName>
    <definedName name="Lineamiento_1._Asegurar_la_sostenibilidad_financiera">'LIN-OBJ-PROD'!$D$2:$D$4</definedName>
    <definedName name="Lineamiento_2._Proveer_un_eficiente_servicio_a_los_usuarios">'LIN-OBJ-PROD'!$E$2:$E$3</definedName>
    <definedName name="Lineamiento_3._Posicionar_al_IGNJJHM_como_el_rector_de_la_geografía_nacional.">'LIN-OBJ-PROD'!$F$2:$F$8</definedName>
    <definedName name="Lineamiento_4._Asegurar_la_eficiencia_de_los_procesos_internos_y_del_personal">'LIN-OBJ-PROD'!$G$2:$G$5</definedName>
    <definedName name="LINEAMIENTOS_ESTRATÉGICOS" localSheetId="0">'[3]LIN-OBJ-PROD'!$A$2:$A$5</definedName>
    <definedName name="LINEAMIENTOS_ESTRATÉGICOS" localSheetId="1">'[4]LIN-OBJ-PROD'!$A$2:$A$5</definedName>
    <definedName name="LINEAMIENTOS_ESTRATÉGICOS" localSheetId="2">'[4]LIN-OBJ-PROD'!$A$2:$A$5</definedName>
    <definedName name="LINEAMIENTOS_ESTRATÉGICOS" localSheetId="8">'[5]LIN-OBJ-PROD'!$A$2:$A$5</definedName>
    <definedName name="LINEAMIENTOS_ESTRATÉGICOS">'LIN-OBJ-PROD'!$A$2:$A$5</definedName>
    <definedName name="MyExchangeRate" localSheetId="6">#REF!</definedName>
    <definedName name="MyExchangeRate" localSheetId="0">#REF!</definedName>
    <definedName name="MyExchangeRate" localSheetId="4">#REF!</definedName>
    <definedName name="MyExchangeRate" localSheetId="8">#REF!</definedName>
    <definedName name="MyExchangeRate" localSheetId="9">#REF!</definedName>
    <definedName name="MyExchangeRate">#REF!</definedName>
    <definedName name="Obj._1.1_Financiamiento_Público_Logrado">'LIN-OBJ-PROD'!$H$2:$H$4</definedName>
    <definedName name="Obj._1.3_Acuerdos_de_asesoría_asistencia_y_cooperación_mediante_alianzas_público_público_y_público_privadas_nacionales_e_internacionales.">'LIN-OBJ-PROD'!$I$2</definedName>
    <definedName name="Obj._2.1_Público_con_Acceso_a_los_Servicios_de_Información_Geoespacial">'LIN-OBJ-PROD'!$J$2:$J$4</definedName>
    <definedName name="Obj._2.2_Informaciones_Datos_Geoespaciales_y_Asesorías_para_el_Desarrollo_del_Sector_Público_Privado_Educativo_y_Científico_Disponibles.">'LIN-OBJ-PROD'!$K$2:$K$12</definedName>
    <definedName name="Obj._3.1_Promover_el_Instituto_y_su_Posicionamiento_como_Organismo_Rector.">'LIN-OBJ-PROD'!$L$2:$L$6</definedName>
    <definedName name="Obj._3.2_Desarrollar_Relaciones_Interinstitucionales_y_Lograr_Alianzas_Estratégicas_Público_Público_y_Público_Privadas_para_Crear_Sinergia.">'LIN-OBJ-PROD'!$M$2:$M$5</definedName>
    <definedName name="Obj._3.3_Crear_un_Marco_Normativo_Políticas_y_Metodologías_en_Materia_de_Geografía_Cartografía_y_Geodesia.">'LIN-OBJ-PROD'!$N$2:$N$5</definedName>
    <definedName name="Obj._3.4_Crear_Centralizar_y_Gestionar_los_Archivos_de_Datos_Geográficos_y_Cartográficos_a_Nivel_Nacional.">'LIN-OBJ-PROD'!$O$2:$O$4</definedName>
    <definedName name="Obj._3.5_Promover_la_Integración_de_la_Sociedad_al_Conocimiento_y_Cuidado_de_la_Geografía.">'LIN-OBJ-PROD'!$P$2</definedName>
    <definedName name="Obj._3.7_Gestionar_la_Infraestructura_de_Datos_Espaciales_De_La_República_Dominicana_IDE_RD.">'LIN-OBJ-PROD'!$Q$2:$Q$4</definedName>
    <definedName name="Obj._4.1_Direccionamiento_Estratégico_Operativo_y_Arquitectura_Organizacional_Definidos.">'LIN-OBJ-PROD'!$R$2:$R$12</definedName>
    <definedName name="Obj._4.2_Asegurar_el_Uso_de_la_Tecnología_de_Punta.">'LIN-OBJ-PROD'!$S$2:$S$6</definedName>
    <definedName name="Obj._4.3_Asegurar_y_Fortalecer_las_Capacidades_Técnicas_y_Competencias_Necesarias_del_Personal.">'LIN-OBJ-PROD'!$T$2</definedName>
    <definedName name="Obj._4.4_Fortalecer_la_Integración_Comunicaciones_y_Trabajo_de_Todo_el_Personal.">'LIN-OBJ-PROD'!$U$2:$U$3</definedName>
    <definedName name="OLE_LINK1" localSheetId="6">#REF!</definedName>
    <definedName name="OLE_LINK1" localSheetId="0">#REF!</definedName>
    <definedName name="OLE_LINK1" localSheetId="4">#REF!</definedName>
    <definedName name="OLE_LINK1" localSheetId="8">#REF!</definedName>
    <definedName name="OLE_LINK1" localSheetId="9">#REF!</definedName>
    <definedName name="OLE_LINK1">#REF!</definedName>
    <definedName name="_xlnm.Print_Titles" localSheetId="6">CARTOGRAFIA!$17:$19</definedName>
    <definedName name="_xlnm.Print_Titles" localSheetId="0">'CUADRO CONTROL'!$6:$6</definedName>
    <definedName name="_xlnm.Print_Titles" localSheetId="1">#REF!</definedName>
    <definedName name="_xlnm.Print_Titles" localSheetId="4">GEOGRAFIA!$17:$19</definedName>
    <definedName name="_xlnm.Print_Titles" localSheetId="8">#REF!</definedName>
    <definedName name="_xlnm.Print_Titles" localSheetId="9">'RES. TIC'!$1:$14</definedName>
    <definedName name="_xlnm.Print_Titles">#REF!</definedName>
    <definedName name="x" localSheetId="6">#REF!</definedName>
    <definedName name="x" localSheetId="0">#REF!</definedName>
    <definedName name="x" localSheetId="4">#REF!</definedName>
    <definedName name="x" localSheetId="8">#REF!</definedName>
    <definedName name="x" localSheetId="9">#REF!</definedName>
    <definedName name="x">#REF!</definedName>
    <definedName name="Z_4636F452_EA90_4649_AA40_380207579D3F_.wvu.Rows" localSheetId="0" hidden="1">'[1]PRELIMINAR POA'!$191:$191,'[1]PRELIMINAR POA'!$3699:$3705</definedName>
    <definedName name="Z_4636F452_EA90_4649_AA40_380207579D3F_.wvu.Rows" localSheetId="1" hidden="1">'[1]PRELIMINAR POA'!$191:$191,'[1]PRELIMINAR POA'!$3699:$3705</definedName>
    <definedName name="Z_4636F452_EA90_4649_AA40_380207579D3F_.wvu.Rows" localSheetId="2" hidden="1">'[1]PRELIMINAR POA'!$191:$191,'[1]PRELIMINAR POA'!$3699:$3705</definedName>
    <definedName name="Z_4636F452_EA90_4649_AA40_380207579D3F_.wvu.Rows" localSheetId="8" hidden="1">'[1]PRELIMINAR POA'!$191:$191,'[1]PRELIMINAR POA'!$3699:$3705</definedName>
    <definedName name="Z_4636F452_EA90_4649_AA40_380207579D3F_.wvu.Rows" hidden="1">'[2]PRELIMINAR POA'!$191:$191,'[2]PRELIMINAR POA'!$3699:$3705</definedName>
    <definedName name="Z_A01F15F0_446B_4031_8939_F73EA6CB975B_.wvu.Rows" localSheetId="0" hidden="1">'[6]POA GENERAL'!$191:$191,'[6]POA GENERAL'!$2787:$2787,'[6]POA GENERAL'!$3699:$3705</definedName>
    <definedName name="Z_A01F15F0_446B_4031_8939_F73EA6CB975B_.wvu.Rows" localSheetId="1" hidden="1">'[6]POA GENERAL'!$191:$191,'[6]POA GENERAL'!$2787:$2787,'[6]POA GENERAL'!$3699:$3705</definedName>
    <definedName name="Z_A01F15F0_446B_4031_8939_F73EA6CB975B_.wvu.Rows" localSheetId="2" hidden="1">'[6]POA GENERAL'!$191:$191,'[6]POA GENERAL'!$2787:$2787,'[6]POA GENERAL'!$3699:$3705</definedName>
    <definedName name="Z_A01F15F0_446B_4031_8939_F73EA6CB975B_.wvu.Rows" localSheetId="8" hidden="1">'[6]POA GENERAL'!$191:$191,'[6]POA GENERAL'!$2787:$2787,'[6]POA GENERAL'!$3699:$3705</definedName>
    <definedName name="Z_A01F15F0_446B_4031_8939_F73EA6CB975B_.wvu.Rows" localSheetId="9" hidden="1">'[7]POA GENERAL'!$191:$191,'[7]POA GENERAL'!$2787:$2787,'[7]POA GENERAL'!$3699:$3705</definedName>
    <definedName name="Z_A01F15F0_446B_4031_8939_F73EA6CB975B_.wvu.Rows" hidden="1">'[7]POA GENERAL'!$191:$191,'[7]POA GENERAL'!$2787:$2787,'[7]POA GENERAL'!$3699:$3705</definedName>
    <definedName name="Z_A4678EA1_6D48_4DAD_9A41_8C1ADB2E3BBF_.wvu.Rows" localSheetId="0" hidden="1">'[1]PRELIMINAR POA'!$191:$191,'[1]PRELIMINAR POA'!$2787:$2787,'[1]PRELIMINAR POA'!$3699:$3705</definedName>
    <definedName name="Z_A4678EA1_6D48_4DAD_9A41_8C1ADB2E3BBF_.wvu.Rows" localSheetId="1" hidden="1">'[1]PRELIMINAR POA'!$191:$191,'[1]PRELIMINAR POA'!$2787:$2787,'[1]PRELIMINAR POA'!$3699:$3705</definedName>
    <definedName name="Z_A4678EA1_6D48_4DAD_9A41_8C1ADB2E3BBF_.wvu.Rows" localSheetId="2" hidden="1">'[1]PRELIMINAR POA'!$191:$191,'[1]PRELIMINAR POA'!$2787:$2787,'[1]PRELIMINAR POA'!$3699:$3705</definedName>
    <definedName name="Z_A4678EA1_6D48_4DAD_9A41_8C1ADB2E3BBF_.wvu.Rows" localSheetId="8" hidden="1">'[1]PRELIMINAR POA'!$191:$191,'[1]PRELIMINAR POA'!$2787:$2787,'[1]PRELIMINAR POA'!$3699:$3705</definedName>
    <definedName name="Z_A4678EA1_6D48_4DAD_9A41_8C1ADB2E3BBF_.wvu.Rows" hidden="1">'[2]PRELIMINAR POA'!$191:$191,'[2]PRELIMINAR POA'!$2787:$2787,'[2]PRELIMINAR POA'!$3699:$3705</definedName>
    <definedName name="Z_BFDEDB31_9899_48A8_914B_CA36B71B031E_.wvu.Rows" localSheetId="0" hidden="1">'[1]PRELIMINAR POA'!$191:$191,'[1]PRELIMINAR POA'!$2787:$2787,'[1]PRELIMINAR POA'!$3699:$3705</definedName>
    <definedName name="Z_BFDEDB31_9899_48A8_914B_CA36B71B031E_.wvu.Rows" localSheetId="1" hidden="1">'[1]PRELIMINAR POA'!$191:$191,'[1]PRELIMINAR POA'!$2787:$2787,'[1]PRELIMINAR POA'!$3699:$3705</definedName>
    <definedName name="Z_BFDEDB31_9899_48A8_914B_CA36B71B031E_.wvu.Rows" localSheetId="2" hidden="1">'[1]PRELIMINAR POA'!$191:$191,'[1]PRELIMINAR POA'!$2787:$2787,'[1]PRELIMINAR POA'!$3699:$3705</definedName>
    <definedName name="Z_BFDEDB31_9899_48A8_914B_CA36B71B031E_.wvu.Rows" localSheetId="8" hidden="1">'[1]PRELIMINAR POA'!$191:$191,'[1]PRELIMINAR POA'!$2787:$2787,'[1]PRELIMINAR POA'!$3699:$3705</definedName>
    <definedName name="Z_BFDEDB31_9899_48A8_914B_CA36B71B031E_.wvu.Rows" hidden="1">'[2]PRELIMINAR POA'!$191:$191,'[2]PRELIMINAR POA'!$2787:$2787,'[2]PRELIMINAR POA'!$3699:$3705</definedName>
  </definedNames>
  <calcPr calcId="191029"/>
  <fileRecoveryPr autoRecover="0"/>
</workbook>
</file>

<file path=xl/calcChain.xml><?xml version="1.0" encoding="utf-8"?>
<calcChain xmlns="http://schemas.openxmlformats.org/spreadsheetml/2006/main">
  <c r="D48" i="41" l="1"/>
  <c r="E7" i="46"/>
  <c r="E8" i="46"/>
  <c r="C9" i="46"/>
  <c r="D9" i="46"/>
  <c r="E9" i="46" l="1"/>
  <c r="D33" i="38"/>
  <c r="H9" i="44"/>
  <c r="H10" i="44"/>
  <c r="C11" i="44"/>
  <c r="D11" i="44"/>
  <c r="E11" i="44"/>
  <c r="F11" i="44"/>
  <c r="G11" i="44"/>
  <c r="D9" i="43"/>
  <c r="E9" i="43"/>
  <c r="H11" i="44" l="1"/>
  <c r="G16" i="42" l="1"/>
  <c r="G15" i="42"/>
  <c r="G14" i="42"/>
  <c r="G13" i="42"/>
  <c r="G12" i="42"/>
  <c r="G16" i="40"/>
  <c r="G15" i="40"/>
  <c r="G14" i="40"/>
  <c r="G13" i="40"/>
  <c r="G12" i="40"/>
  <c r="J29" i="38" l="1"/>
  <c r="J28" i="38"/>
  <c r="J27" i="38"/>
  <c r="J26" i="38"/>
  <c r="J25" i="38"/>
  <c r="J24" i="38"/>
  <c r="J23" i="38"/>
  <c r="J21" i="38"/>
  <c r="J20" i="38"/>
  <c r="J43" i="41"/>
  <c r="J40" i="41"/>
  <c r="J36" i="41"/>
  <c r="J35" i="41"/>
  <c r="J34" i="41"/>
  <c r="J31" i="41"/>
  <c r="J28" i="41"/>
  <c r="J26" i="41"/>
  <c r="J23" i="41"/>
  <c r="J22" i="41"/>
  <c r="J21" i="41"/>
  <c r="J20" i="41"/>
  <c r="M20" i="41" l="1"/>
  <c r="N20" i="41"/>
  <c r="O20" i="41"/>
  <c r="P20" i="41"/>
  <c r="M21" i="41"/>
  <c r="N21" i="41"/>
  <c r="O21" i="41"/>
  <c r="P21" i="41"/>
  <c r="M22" i="41"/>
  <c r="N22" i="41"/>
  <c r="O22" i="41"/>
  <c r="P22" i="41"/>
  <c r="M23" i="41"/>
  <c r="N23" i="41"/>
  <c r="O23" i="41"/>
  <c r="P23" i="41"/>
  <c r="M26" i="41"/>
  <c r="N26" i="41"/>
  <c r="O26" i="41"/>
  <c r="P26" i="41"/>
  <c r="M28" i="41"/>
  <c r="N28" i="41"/>
  <c r="O28" i="41"/>
  <c r="P28" i="41"/>
  <c r="M31" i="41"/>
  <c r="N31" i="41"/>
  <c r="O31" i="41"/>
  <c r="P31" i="41"/>
  <c r="M34" i="41"/>
  <c r="N34" i="41"/>
  <c r="O34" i="41"/>
  <c r="P34" i="41"/>
  <c r="M35" i="41"/>
  <c r="N35" i="41"/>
  <c r="O35" i="41"/>
  <c r="P35" i="41"/>
  <c r="M36" i="41"/>
  <c r="N36" i="41"/>
  <c r="O36" i="41"/>
  <c r="P36" i="41"/>
  <c r="M40" i="41"/>
  <c r="N40" i="41"/>
  <c r="O40" i="41"/>
  <c r="P40" i="41"/>
  <c r="M43" i="41"/>
  <c r="N43" i="41"/>
  <c r="O43" i="41"/>
  <c r="P43" i="41"/>
  <c r="A48" i="41"/>
  <c r="C48" i="41"/>
  <c r="G17" i="42" l="1"/>
  <c r="H12" i="42" s="1"/>
  <c r="G17" i="40"/>
  <c r="H15" i="40" s="1"/>
  <c r="H14" i="40" l="1"/>
  <c r="H12" i="40"/>
  <c r="H13" i="40"/>
  <c r="H13" i="42"/>
  <c r="H15" i="42"/>
  <c r="H14" i="42"/>
  <c r="H17" i="40" l="1"/>
  <c r="H17" i="42"/>
  <c r="P20" i="38"/>
  <c r="P29" i="38"/>
  <c r="P28" i="38"/>
  <c r="P27" i="38"/>
  <c r="P26" i="38"/>
  <c r="P25" i="38"/>
  <c r="P24" i="38"/>
  <c r="P23" i="38"/>
  <c r="P21" i="38"/>
  <c r="N21" i="38"/>
  <c r="O21" i="38"/>
  <c r="O29" i="38"/>
  <c r="O28" i="38"/>
  <c r="O27" i="38"/>
  <c r="O26" i="38"/>
  <c r="O25" i="38"/>
  <c r="O24" i="38"/>
  <c r="O23" i="38"/>
  <c r="O20" i="38"/>
  <c r="N29" i="38"/>
  <c r="N28" i="38"/>
  <c r="N27" i="38"/>
  <c r="N26" i="38"/>
  <c r="N25" i="38"/>
  <c r="N24" i="38"/>
  <c r="N23" i="38"/>
  <c r="N20" i="38"/>
  <c r="M29" i="38"/>
  <c r="M28" i="38"/>
  <c r="M27" i="38"/>
  <c r="M26" i="38"/>
  <c r="M25" i="38"/>
  <c r="M24" i="38"/>
  <c r="M23" i="38"/>
  <c r="M21" i="38"/>
  <c r="M20" i="38"/>
  <c r="C33" i="38" l="1"/>
  <c r="A33" i="38"/>
  <c r="F22" i="31" l="1"/>
  <c r="F18" i="31" l="1"/>
  <c r="F17" i="31" s="1"/>
  <c r="F20" i="31"/>
  <c r="F19" i="31" s="1"/>
  <c r="F23" i="31"/>
  <c r="F16" i="31" l="1"/>
  <c r="F15" i="31" s="1"/>
  <c r="F21" i="31"/>
  <c r="F24" i="31" l="1"/>
  <c r="G17" i="31" s="1"/>
  <c r="G22" i="31" l="1"/>
  <c r="G15" i="31"/>
  <c r="G16" i="31"/>
  <c r="G23" i="31"/>
  <c r="G19" i="31"/>
  <c r="G18" i="31"/>
  <c r="G21" i="31"/>
  <c r="G20" i="31"/>
  <c r="G24" i="3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Users\r.bernard\Desktop\MATRIZ POA\PRUEBA MATRIZ MODELO POA 2020.xlsx" keepAlive="1" name="PRUEBA MATRIZ MODELO POA 2020" type="5" refreshedVersion="0" new="1" background="1">
    <dbPr connection="Provider=Microsoft.ACE.OLEDB.12.0;Password=&quot;&quot;;User ID=Admin;Data Source=C:\Users\r.bernard\Desktop\MATRIZ POA\PRUEBA MATRIZ MODELO POA 2020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POA DAF$'" commandType="3"/>
  </connection>
  <connection id="2" xr16:uid="{00000000-0015-0000-FFFF-FFFF01000000}" sourceFile="C:\Users\r.bernard\Desktop\MATRIZ POA\PRUEBA MATRIZ MODELO POA 2020.xlsx" keepAlive="1" name="PRUEBA MATRIZ MODELO POA 20201" type="5" refreshedVersion="0" new="1" background="1">
    <dbPr connection="Provider=Microsoft.ACE.OLEDB.12.0;Password=&quot;&quot;;User ID=Admin;Data Source=C:\Users\r.bernard\Desktop\MATRIZ POA\PRUEBA MATRIZ MODELO POA 2020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POA RRHH$'" commandType="3"/>
  </connection>
</connections>
</file>

<file path=xl/sharedStrings.xml><?xml version="1.0" encoding="utf-8"?>
<sst xmlns="http://schemas.openxmlformats.org/spreadsheetml/2006/main" count="970" uniqueCount="758">
  <si>
    <t xml:space="preserve">NO. </t>
  </si>
  <si>
    <t>INSTITUTO GEOGRÁFICO NACIONAL</t>
  </si>
  <si>
    <t>PRODUCTO</t>
  </si>
  <si>
    <t>"José Joaquín Hungría Morell"</t>
  </si>
  <si>
    <t>T-1</t>
  </si>
  <si>
    <t>Ene</t>
  </si>
  <si>
    <t>Feb</t>
  </si>
  <si>
    <t>Mar</t>
  </si>
  <si>
    <t>ACCIONES</t>
  </si>
  <si>
    <t>Viáticos fuera del país</t>
  </si>
  <si>
    <t>Viáticos dentro del país</t>
  </si>
  <si>
    <t>Sobresueldos</t>
  </si>
  <si>
    <t>Servicios legales</t>
  </si>
  <si>
    <t>Servicios fijos</t>
  </si>
  <si>
    <t>Servicios de pintura y derivados con fines de higiene y embellecimiento</t>
  </si>
  <si>
    <t>Servicios</t>
  </si>
  <si>
    <t>Remuneraciones al personal fijo</t>
  </si>
  <si>
    <t>Publicidad y propaganda</t>
  </si>
  <si>
    <t>Programas de informática y base de datos</t>
  </si>
  <si>
    <t>Productos eléctricos y afines</t>
  </si>
  <si>
    <t>Prestaciones económicas</t>
  </si>
  <si>
    <t>Pólizas para bienes muebles adquiridos</t>
  </si>
  <si>
    <t>Obras menores en edificaciones</t>
  </si>
  <si>
    <t>Mantenimiento y reparación de vehículos</t>
  </si>
  <si>
    <t>Llantas y neumáticos</t>
  </si>
  <si>
    <t>Instalaciones eléctricas</t>
  </si>
  <si>
    <t>Impresión y encuadernación</t>
  </si>
  <si>
    <t>Fumigación</t>
  </si>
  <si>
    <t>Equipos y accesorios de informática</t>
  </si>
  <si>
    <t>Electrodomésticos</t>
  </si>
  <si>
    <t>Contribuciones al seguro de salud</t>
  </si>
  <si>
    <t>Contribuciones al seguro de riesgo laboral</t>
  </si>
  <si>
    <t>Contribuciones al seguro de pensiones</t>
  </si>
  <si>
    <t>Contribuciones a la seguridad social</t>
  </si>
  <si>
    <t>Consultoría</t>
  </si>
  <si>
    <t>Compensación</t>
  </si>
  <si>
    <t>Combustible</t>
  </si>
  <si>
    <t>Capacitación</t>
  </si>
  <si>
    <t>Bonos para útiles diversos</t>
  </si>
  <si>
    <t>Alquiler local institucional</t>
  </si>
  <si>
    <t>Alquiler de maquinarias y equipos</t>
  </si>
  <si>
    <t>LINEAMIENTOS ESTRATÉGICOS</t>
  </si>
  <si>
    <t>OBJETIVOS ESTRATÉGICOS</t>
  </si>
  <si>
    <t>2.1 Público con Acceso a los Servicios de Información Geoespacial</t>
  </si>
  <si>
    <t>3.2 Desarrollar Relaciones Interinstitucionales y Lograr Alianzas Estratégicas Público-Público y Público Privadas para Crear Sinergia</t>
  </si>
  <si>
    <t>4.1 Direccionamiento Estratégico Operativo y Arquitectura Organizacional Definidos</t>
  </si>
  <si>
    <t>4.2 Asegurar el Uso de la Tecnología de Punta</t>
  </si>
  <si>
    <t>4.3 Asegurar y Fortalecer las Capacidades Técnicas y Competencias Necesarias del Personal</t>
  </si>
  <si>
    <t>Desarrollo de Diversas Actividades Orientadas a una Gestión Administrativa Financiera Eficiente y Eficaz</t>
  </si>
  <si>
    <t>Desarrollo de Proyectos de Cooperación Nacional e Internacional</t>
  </si>
  <si>
    <t>Fortalecimiento del portal web institucional</t>
  </si>
  <si>
    <t>Disponibilidad de cartografía base de dos municipios de la república dominicana</t>
  </si>
  <si>
    <t>Disponibilidad de una planificación eficiente y eficaz en materia de ética y transparencia</t>
  </si>
  <si>
    <t>Posicionamiento del Instituto Geográfico Nacional "José Joaquín Hungría Morell".</t>
  </si>
  <si>
    <t>Vinculación y coordinación para la integración del IGN-JJHM con organismos públicos y privados.</t>
  </si>
  <si>
    <t>Disponibilidad de convenios y/o acuerdos internacionales y/o nacionales.</t>
  </si>
  <si>
    <t>Integración del IGN-JJHM en espacios nacionales e internacionales</t>
  </si>
  <si>
    <t>Elaboración de normas técnicas de representación cartográfica.</t>
  </si>
  <si>
    <t>Implementación norma geodésica de nivel nacional</t>
  </si>
  <si>
    <t>Contribución y apoyo técnico a iniciativas y actividades a nivel regional.</t>
  </si>
  <si>
    <t>Elaboración de atlas de la región suroeste.</t>
  </si>
  <si>
    <t>Información geoespacial en el archivo cartográfico nacional incrementada.</t>
  </si>
  <si>
    <t>Fortalecimiento de las capacidades para la elaboración de normativas, regulaciones y protocolos para la gestión de la información geoespacial.</t>
  </si>
  <si>
    <t>Actualización continua  del geoportal (catálogo de servicios) de la república dominicana.</t>
  </si>
  <si>
    <t>Fortalecimiento de la infraestructura de datos espaciales de la república dominicana (IDE-RD).</t>
  </si>
  <si>
    <t>Disponibilidad de mobiliarios, materiales y/o equipos en cumplimiento a la ley de compras y contrataciones no. 340-06 y su reglamento de aplicación no. 543-12</t>
  </si>
  <si>
    <t>Mantenimiento de activos institucionales de manera oportuna.</t>
  </si>
  <si>
    <t>Disponibilidad de mapa de procesos del IGN-JJHM.</t>
  </si>
  <si>
    <t>Diseño y rediseño de documentos procedimentales institucionales</t>
  </si>
  <si>
    <t>Implementación de herramientas para elevar la calidad institucional.</t>
  </si>
  <si>
    <t>Rendición de cuentas oportuna mediante la elaboración de la memoria institucional.</t>
  </si>
  <si>
    <t>Fortalecimiento del subsistema de reclutamiento y selección de personal en cumplimiento a la ley no. 41-08 y sus reglamentos de aplicación.</t>
  </si>
  <si>
    <t>Disponibilidad de manual de cargo y escala salarial institucional.</t>
  </si>
  <si>
    <t>Desarrollo de diversas actividades para elevar los indicadores de gestión humana.</t>
  </si>
  <si>
    <t>Desarrollo de acciones en materia jurídica vinculadas a las funciones del IGN-JJHM.</t>
  </si>
  <si>
    <t>Disponibilidad de equipos tecnológicos y de comunicaciones.</t>
  </si>
  <si>
    <t>Implementación de sistema informático de mesa de ayuda</t>
  </si>
  <si>
    <t>Fortalecimiento del subsistema de capacitación alineado a la ley 41-08 de función pública y sus reglamentos de aplicación</t>
  </si>
  <si>
    <t>Fortalecimiento de los subsistemas de compensación y beneficios.</t>
  </si>
  <si>
    <t>Desarrollo e implementación de encuesta de clima organizacional en el IGN-JJJHM.</t>
  </si>
  <si>
    <t>ÁREAS IGN-JJHM</t>
  </si>
  <si>
    <t>Dirección de Geografía</t>
  </si>
  <si>
    <t>Dirección de Cartografía</t>
  </si>
  <si>
    <t>División de Comunicaciones</t>
  </si>
  <si>
    <t>Departamento de Recursos Humanos</t>
  </si>
  <si>
    <t>Departamento de Planificación y Desarrollo</t>
  </si>
  <si>
    <t>Departamento Jurídico</t>
  </si>
  <si>
    <t>Oficina de acceso a la Información Pública</t>
  </si>
  <si>
    <t>Departamento Administrativo Financiero</t>
  </si>
  <si>
    <t xml:space="preserve">División de Tecnología de la Información y Comunicación </t>
  </si>
  <si>
    <t>Comisión de Ética Pública</t>
  </si>
  <si>
    <t>1.2 Áreas de actuación rentables desarrolladas.</t>
  </si>
  <si>
    <r>
      <t xml:space="preserve">Lineamiento 2. </t>
    </r>
    <r>
      <rPr>
        <b/>
        <sz val="10"/>
        <color theme="1"/>
        <rFont val="Arial"/>
        <family val="2"/>
      </rPr>
      <t>Proveer un eficiente servicio a los usuarios</t>
    </r>
  </si>
  <si>
    <r>
      <t xml:space="preserve">Lineamiento 4. </t>
    </r>
    <r>
      <rPr>
        <b/>
        <sz val="10"/>
        <color theme="1"/>
        <rFont val="Arial"/>
        <family val="2"/>
      </rPr>
      <t>Asegurar la eficiencia de los procesos internos y del personal</t>
    </r>
  </si>
  <si>
    <r>
      <t xml:space="preserve">Lineamiento 3. </t>
    </r>
    <r>
      <rPr>
        <b/>
        <sz val="10"/>
        <color theme="1"/>
        <rFont val="Arial"/>
        <family val="2"/>
      </rPr>
      <t>Posicionar al IGNJJHM como el rector de la geografía nacional.</t>
    </r>
  </si>
  <si>
    <t>PRODUCTOS</t>
  </si>
  <si>
    <t>Plan Anual de Compras y Contrataciones PACC 2020 Elaborado</t>
  </si>
  <si>
    <t>Producción de Documentos de Procesos Administrativos Financieros del IGNJJHM</t>
  </si>
  <si>
    <r>
      <t xml:space="preserve">Lineamiento 1. </t>
    </r>
    <r>
      <rPr>
        <b/>
        <sz val="10"/>
        <color theme="1"/>
        <rFont val="Arial"/>
        <family val="2"/>
      </rPr>
      <t>Asegurar la sostenibilidad financiera</t>
    </r>
  </si>
  <si>
    <t>1.1 Financiamiento Público Logrado.</t>
  </si>
  <si>
    <t>Disponibilidad de mapas e imágenes aéreas y/o satelitales en la página web</t>
  </si>
  <si>
    <t>Elaboración de la metodología para la creación del catastro multipropósito.</t>
  </si>
  <si>
    <t>Nomenclátor geográfico de la República Dominicana</t>
  </si>
  <si>
    <t>Proceso de regularización cartográfica de límites políticos  administrativos</t>
  </si>
  <si>
    <t>Fortalecimiento de la red geodésica nacional</t>
  </si>
  <si>
    <t>Asistencia técnica a instituciones públicas y privadas ofrecidas de manera oportuna</t>
  </si>
  <si>
    <t>Desarrollo de programa de ética e  integridad focalizado en los servidores públicos del IGNJJHM</t>
  </si>
  <si>
    <t>Desarrollo de programa de transparencia focalizado en los servidores públicos del IGNJJHM</t>
  </si>
  <si>
    <t>Desarrollo de programa de integridad en la gestión administrativa focalizado en los servidores públicos del IGNJJHM</t>
  </si>
  <si>
    <t>Cumplimiento de la ley no. 200 04 de libre acceso a la información pública en el instituto geográfico nacional José Joaquín Hungría Morell</t>
  </si>
  <si>
    <t>Elaboración y publicación de mapa político administrativo oficial 2018</t>
  </si>
  <si>
    <t>Monitoreo de medios de comunicación, radio, televisión, prensa escrita y digital</t>
  </si>
  <si>
    <t>Posicionamiento del Instituto Geográfico Nacional José Joaquín Hungría Morell</t>
  </si>
  <si>
    <t>Promoción de la institución mediante la incorporación en medios, vías y canales de comunicación</t>
  </si>
  <si>
    <t>Disponibilidad de convenios y o acuerdos internacionales y/o nacionales</t>
  </si>
  <si>
    <t>Vinculación y coordinación para la integración del IGN JJHM con organismos públicos y privados</t>
  </si>
  <si>
    <t>Integración a eventos internacionales 2019 vinculados al sector geodésico y cartográfico</t>
  </si>
  <si>
    <t>Integración del IGN JJHM en espacios nacionales e internacionales</t>
  </si>
  <si>
    <t>Elaboración de normas técnicas de representación cartográfica</t>
  </si>
  <si>
    <t>Contribución y apoyo técnico a iniciativas y actividades a nivel regional</t>
  </si>
  <si>
    <t>Elaboración preliminar del marco normativo de aplicación de la ley núm 208 14</t>
  </si>
  <si>
    <t>Elaboración de atlas de la región suroeste</t>
  </si>
  <si>
    <t>Información geoespacial en el archivo cartográfico nacional incrementada</t>
  </si>
  <si>
    <t>Organización de eventos y actividades educativas y formativas para la integración de la sociedad al conocimiento de la geografía</t>
  </si>
  <si>
    <t>Fortalecimiento de las capacidades para la elaboración de normativas, regulaciones y protocolos para la gestión de la información geoespacial</t>
  </si>
  <si>
    <t>Fortalecimiento de la infraestructura de datos espaciales de la república dominicana IDE RD</t>
  </si>
  <si>
    <t>Actualización continua  del geoportal catálogo de servicios de la república dominicana</t>
  </si>
  <si>
    <t>Disponibilidad de mobiliarios, materiales y o equipos en cumplimiento a la ley de compras y contrataciones no 340 06 y su reglamento de aplicación no 543 12</t>
  </si>
  <si>
    <t>Elaboración del plan operativo anual 2020 del IGN JJHM</t>
  </si>
  <si>
    <t>Mantenimiento de activos institucionales de manera oportuna</t>
  </si>
  <si>
    <t>Disponibilidad de mapa de procesos del IGN JJHM</t>
  </si>
  <si>
    <t>Seguimiento, monitoreo y evaluación de la planificación institucional</t>
  </si>
  <si>
    <t>Implementación de herramientas para elevar la calidad institucional</t>
  </si>
  <si>
    <t>Rendición de cuentas oportuna mediante la elaboración de la memoria institucional</t>
  </si>
  <si>
    <t>Fortalecimiento del subsistema de reclutamiento y selección de personal en cumplimiento a la ley no 41 08 y sus reglamentos de aplicación</t>
  </si>
  <si>
    <t>Disponibilidad de manual de cargo y escala salarial institucional</t>
  </si>
  <si>
    <t>Desarrollo de diversas actividades para elevar los indicadores de gestión humana</t>
  </si>
  <si>
    <t>Desarrollo de acciones en materia jurídica vinculadas a las funciones del IGN JJHM</t>
  </si>
  <si>
    <t>Disponibilidad de equipos tecnológicos y de comunicaciones</t>
  </si>
  <si>
    <t>Disponibilidad de licenciamiento de softwares</t>
  </si>
  <si>
    <t>Cumplimiento de las normas y políticas establecidas por la oficina presidencial de tecnología de la información y comunicación OPTIC</t>
  </si>
  <si>
    <t>2.2 Informaciones, Datos Geoespaciales y Asesorías para el Desarrollo del Sector Público, Privado, Educativo y Científico Disponibles.</t>
  </si>
  <si>
    <t>3.1 Promover el Instituto y su Posicionamiento como Organismo Rector.</t>
  </si>
  <si>
    <t>3.2 Desarrollar Relaciones Interinstitucionales y Lograr Alianzas Estratégicas Público Público y Público Privadas para Crear Sinergia.</t>
  </si>
  <si>
    <t>3.3 Crear un Marco Normativo, Políticas y Metodologías en Materia de Geografía, Cartografía y Geodesia.</t>
  </si>
  <si>
    <t>3.4 Crear, Centralizar y Gestionar los Archivos de Datos Geográficos y Cartográficos a Nivel Nacional.</t>
  </si>
  <si>
    <t>3.5 Promover la Integración de la Sociedad al Conocimiento y Cuidado de la Geografía.</t>
  </si>
  <si>
    <t>3.6 Fomentar investigaciones en el ámbito de la geografía, cartografía y geodesia.</t>
  </si>
  <si>
    <t>3.7 Gestionar la Infraestructura de Datos Espaciales De La República Dominicana IDE RD.</t>
  </si>
  <si>
    <t>4.1 Direccionamiento Estratégico Operativo y Arquitectura Organizacional Definidos.</t>
  </si>
  <si>
    <t>4.2 Asegurar el Uso de la Tecnología de Punta.</t>
  </si>
  <si>
    <t>4.3 Asegurar y Fortalecer las Capacidades Técnicas y Competencias Necesarias del Personal.</t>
  </si>
  <si>
    <t>4.4 Fortalecer la Integración, Comunicaciones y Trabajo de Todo el Personal.</t>
  </si>
  <si>
    <t>1.3 Acuerdos de asesoría, asistencia y cooperación, mediante alianzas público público y público privadas nacionales e internacionales.</t>
  </si>
  <si>
    <t>Obj. 1.1 Financiamiento Público Logrado</t>
  </si>
  <si>
    <t>Obj. 1.2 Áreas de actuación rentables desarrolladas.</t>
  </si>
  <si>
    <t>Obj. 2.1 Público con Acceso a los Servicios de Información Geoespacial</t>
  </si>
  <si>
    <t>Obj. 2.2 Informaciones, Datos Geoespaciales y Asesorías para el Desarrollo del Sector Público, Privado, Educativo y Científico Disponibles.</t>
  </si>
  <si>
    <t>Obj. 3.1 Promover el Instituto y su Posicionamiento como Organismo Rector.</t>
  </si>
  <si>
    <t>Obj. 3.2 Desarrollar Relaciones Interinstitucionales y Lograr Alianzas Estratégicas Público Público y Público Privadas para Crear Sinergia.</t>
  </si>
  <si>
    <t>Obj. 3.3 Crear un Marco Normativo, Políticas y Metodologías en Materia de Geografía, Cartografía y Geodesia.</t>
  </si>
  <si>
    <t>Obj. 3.4 Crear, Centralizar y Gestionar los Archivos de Datos Geográficos y Cartográficos a Nivel Nacional.</t>
  </si>
  <si>
    <t>Obj. 4.1 Direccionamiento Estratégico Operativo y Arquitectura Organizacional Definidos.</t>
  </si>
  <si>
    <t>Obj. 4.2 Asegurar el Uso de la Tecnología de Punta.</t>
  </si>
  <si>
    <t>Obj. 4.3 Asegurar y Fortalecer las Capacidades Técnicas y Competencias Necesarias del Personal.</t>
  </si>
  <si>
    <t>Obj. 4.4 Fortalecer la Integración, Comunicaciones y Trabajo de Todo el Personal.</t>
  </si>
  <si>
    <t>Caja </t>
  </si>
  <si>
    <t>Centímetro</t>
  </si>
  <si>
    <t>Centímetro cuadrado</t>
  </si>
  <si>
    <t>Ciento</t>
  </si>
  <si>
    <t>Decena </t>
  </si>
  <si>
    <t>Decímetro</t>
  </si>
  <si>
    <t>Día</t>
  </si>
  <si>
    <t>Docena </t>
  </si>
  <si>
    <t>Galón</t>
  </si>
  <si>
    <t>Gramo</t>
  </si>
  <si>
    <t>Hora </t>
  </si>
  <si>
    <t>Hora hombre</t>
  </si>
  <si>
    <t>Kilogramo</t>
  </si>
  <si>
    <t>Kilómetro</t>
  </si>
  <si>
    <t>Kilómetro cuadrado</t>
  </si>
  <si>
    <t>Libra</t>
  </si>
  <si>
    <t>Litro</t>
  </si>
  <si>
    <t>Mes</t>
  </si>
  <si>
    <t>Metro</t>
  </si>
  <si>
    <t>Metro cuadrado</t>
  </si>
  <si>
    <t>Metro cúbico</t>
  </si>
  <si>
    <t>Miligramo</t>
  </si>
  <si>
    <t>Milímetro</t>
  </si>
  <si>
    <t>Milla</t>
  </si>
  <si>
    <t>Millar</t>
  </si>
  <si>
    <t>Onza</t>
  </si>
  <si>
    <t>Paquete</t>
  </si>
  <si>
    <t>Pie</t>
  </si>
  <si>
    <t>Pie cuadrado</t>
  </si>
  <si>
    <t>Pie cúbico</t>
  </si>
  <si>
    <t>Pulgada</t>
  </si>
  <si>
    <t>Pulgada cuadrada</t>
  </si>
  <si>
    <t>Quinientas unidades</t>
  </si>
  <si>
    <t>Quintal</t>
  </si>
  <si>
    <t>Resma</t>
  </si>
  <si>
    <t>Semana</t>
  </si>
  <si>
    <t>Tonelada</t>
  </si>
  <si>
    <t>Unidad</t>
  </si>
  <si>
    <t>Yarda</t>
  </si>
  <si>
    <t>Yarda cuadrada</t>
  </si>
  <si>
    <t>Almohadilla para mouse</t>
  </si>
  <si>
    <t>Artículos de limpieza</t>
  </si>
  <si>
    <t>CPU</t>
  </si>
  <si>
    <t>Sacapuntas eléctrico</t>
  </si>
  <si>
    <t>Teclado</t>
  </si>
  <si>
    <t>Cuando llegada su fecha de ejecución o antes de llegar, la misma se ha realizado al 100%.</t>
  </si>
  <si>
    <t>Es cuando se ejecuta una parte de los resultados esperados.</t>
  </si>
  <si>
    <t>Cuando al momento de su evaluación el resultado esperado presenta fecha de ejecución posterior a la evaluación.</t>
  </si>
  <si>
    <t>Son aquellas que aún llegada o no su fecha de ejecución la misma es postergada.</t>
  </si>
  <si>
    <t>Cuando llegada su fecha de ejecución, la misma no presenta ningún tipo de avance.</t>
  </si>
  <si>
    <t>Cumplido</t>
  </si>
  <si>
    <t>Parcial</t>
  </si>
  <si>
    <t>Pendiente</t>
  </si>
  <si>
    <t>Pospuesto</t>
  </si>
  <si>
    <t>No cumplido</t>
  </si>
  <si>
    <t>Obj. 3.5 Promover la Integración de la Sociedad al Conocimiento y Cuidado de la Geografía.</t>
  </si>
  <si>
    <t>Obj. 3.6 Fomentar investigaciones en el ámbito de la geografía, cartografía y geodesia.</t>
  </si>
  <si>
    <t>Obj. 3.7 Gestionar la Infraestructura de Datos Espaciales De La República Dominicana IDE RD.</t>
  </si>
  <si>
    <t>Obj. 3.7 Gestionar la Infraestructura de Datos Espaciales De La República Dominicana (IDE-RD).</t>
  </si>
  <si>
    <t>Implementación norma geodésica de nivel nacional.</t>
  </si>
  <si>
    <t>Elaboración preliminar del marco normativo de aplicación de la ley núm.208-14.</t>
  </si>
  <si>
    <t>Nomenclátor geográfico de la República Dominicana.</t>
  </si>
  <si>
    <t>Fortalecimiento de la red geodésica nacional.</t>
  </si>
  <si>
    <t>Desarrollo de programa de ética e  integridad focalizado en los servidores públicos del IGNJJHM.</t>
  </si>
  <si>
    <t>Desarrollo de programa de transparencia focalizado en los servidores públicos del IGNJJHM.</t>
  </si>
  <si>
    <t>Desarrollo de programa de integridad en la gestión administrativa focalizado en los servidores públicos del IGNJJHM.</t>
  </si>
  <si>
    <t>Disponibilidad de una planificación eficiente y eficaz en materia de ética y transparencia.</t>
  </si>
  <si>
    <t>Cumplimiento de la ley no. 200 04 de libre acceso a la información pública en el instituto geográfico nacional José Joaquín Hungría Morell.</t>
  </si>
  <si>
    <t>Desarrollo de Proyectos de Cooperación Nacional e Internacional.</t>
  </si>
  <si>
    <t>Obj. 1.3 Acuerdos de asesoría asistencia y cooperación mediante alianzas público público y público privadas nacionales e internacionales.</t>
  </si>
  <si>
    <t>Obj. 2.2 Informaciones Datos Geoespaciales y Asesorías para el Desarrollo del Sector Público Privado Educativo y Científico Disponibles.</t>
  </si>
  <si>
    <t>Obj. 3.3 Crear un Marco Normativo Políticas y Metodologías en Materia de Geografía Cartografía y Geodesia.</t>
  </si>
  <si>
    <t>Obj. 3.4 Crear Centralizar y Gestionar los Archivos de Datos Geográficos y Cartográficos a Nivel Nacional.</t>
  </si>
  <si>
    <t>Obj. 4.4 Fortalecer la Integración Comunicaciones y Trabajo de Todo el Personal.</t>
  </si>
  <si>
    <t>No disponibilidad de recursos económicos</t>
  </si>
  <si>
    <t>No disponibilidad de recursos humanos</t>
  </si>
  <si>
    <t>Falta de voluntad política</t>
  </si>
  <si>
    <t>No disponibilidad de información</t>
  </si>
  <si>
    <t>Falta de respuesta por parte de los involucrados</t>
  </si>
  <si>
    <t>No disponibilidad de recursos tecnológicos</t>
  </si>
  <si>
    <t>No cumplimiento de los tiempos establecidos por el consultor</t>
  </si>
  <si>
    <t>Falta de respuesta e integración por parte de las instituciones públicas</t>
  </si>
  <si>
    <t>No cumplimiento de los tiempos establecidos</t>
  </si>
  <si>
    <t>Lentitud en la toma de decisiones</t>
  </si>
  <si>
    <t>Falta de proveedores confiables</t>
  </si>
  <si>
    <t>Baja calificación del personal</t>
  </si>
  <si>
    <t>Cambios en las prioridades</t>
  </si>
  <si>
    <t>Cambios en el proyecto</t>
  </si>
  <si>
    <t>Falta de apoyo de las autoridades competentes</t>
  </si>
  <si>
    <t>Capacitación de calidad no disponible</t>
  </si>
  <si>
    <t>Falta de rendimiento del equipo técnico</t>
  </si>
  <si>
    <t>Falta de compromiso de los supervisores</t>
  </si>
  <si>
    <t>Falta de cooperación internacional</t>
  </si>
  <si>
    <t>Falta de cooperación nacional</t>
  </si>
  <si>
    <t>Otros combustibles</t>
  </si>
  <si>
    <t>Otras contrataciones de servicios</t>
  </si>
  <si>
    <t>Otros servicios técnicos profesionales</t>
  </si>
  <si>
    <t>Otros repuestos y accesorios menores</t>
  </si>
  <si>
    <t>Otros mobiliarios y equipos no identificador prescedentemente</t>
  </si>
  <si>
    <t>Otros seguros</t>
  </si>
  <si>
    <t>Otros viáticos</t>
  </si>
  <si>
    <t>Viáticos a personas con labor diplomática y consular</t>
  </si>
  <si>
    <t>Vacaciones</t>
  </si>
  <si>
    <t>Útiles de cocina y comedor</t>
  </si>
  <si>
    <t>Útiles escolares y de enseñanzas</t>
  </si>
  <si>
    <t>Útiles de escritorio, oficina e informática</t>
  </si>
  <si>
    <t>Transferencias corrientes a Empresas del Sector Privado</t>
  </si>
  <si>
    <t>Tijera</t>
  </si>
  <si>
    <t>Textos de enseñanza</t>
  </si>
  <si>
    <t>Textiles e indumentarias</t>
  </si>
  <si>
    <t>Teléfono local</t>
  </si>
  <si>
    <t>Tarjetero tipo libro en piel</t>
  </si>
  <si>
    <t>Tarjetero de escritorio</t>
  </si>
  <si>
    <t>Tapas de encuadernación</t>
  </si>
  <si>
    <t>Tape frozen</t>
  </si>
  <si>
    <t>Suministro de materiales gastables para oficinas</t>
  </si>
  <si>
    <t>Sueldo anual no. 13</t>
  </si>
  <si>
    <t>Sobres manila 8 1/2x14</t>
  </si>
  <si>
    <t>Sobres manila 8 1/2x11</t>
  </si>
  <si>
    <t>Sobres blancos de carta</t>
  </si>
  <si>
    <t>Silla secretarial</t>
  </si>
  <si>
    <t>Silla ejecutiva</t>
  </si>
  <si>
    <t>Servicio de internet y televisión por cable</t>
  </si>
  <si>
    <t>Servicios telefónico de larga distancia</t>
  </si>
  <si>
    <t>Servicios jurídicos</t>
  </si>
  <si>
    <t>Servicios de informática y sistemas computarizados</t>
  </si>
  <si>
    <t>Servicios especiales de mantenimiento y reparación</t>
  </si>
  <si>
    <t>Servicios de contabilidad y auditoría</t>
  </si>
  <si>
    <t>Servicios de cáterin</t>
  </si>
  <si>
    <t>Servicios de capacitación</t>
  </si>
  <si>
    <t>Servicios de alimentación</t>
  </si>
  <si>
    <t>Separadores de hojas</t>
  </si>
  <si>
    <t>Seguro sobre inventarios de bienes de consumo</t>
  </si>
  <si>
    <t>Seguro sobre infraestructura</t>
  </si>
  <si>
    <t>Seguros de personas</t>
  </si>
  <si>
    <t>Seguro de bienes muebles</t>
  </si>
  <si>
    <t>Seguro de bienes inmuebles e infraestructura</t>
  </si>
  <si>
    <t>Revisteros</t>
  </si>
  <si>
    <t>Resaltadores</t>
  </si>
  <si>
    <t>Resaltador de punta fina</t>
  </si>
  <si>
    <t>Repuestos</t>
  </si>
  <si>
    <t>Remuneraciones al personal con carácter transitorio</t>
  </si>
  <si>
    <t>Regla plástica</t>
  </si>
  <si>
    <t>Regla escala</t>
  </si>
  <si>
    <t>Regla de metal (1 metro)</t>
  </si>
  <si>
    <t>Recolección de residuos sólidos</t>
  </si>
  <si>
    <t>Radiocomunicación</t>
  </si>
  <si>
    <t>Puntero</t>
  </si>
  <si>
    <t>Protectores de hoja</t>
  </si>
  <si>
    <t>Proporción de vacaciones no disfrutadas</t>
  </si>
  <si>
    <t>Productos de papel y cartón</t>
  </si>
  <si>
    <t>Productos de artes gráficas</t>
  </si>
  <si>
    <t>Productos agroforestales y pecuarios</t>
  </si>
  <si>
    <t>Prestación laboral por desvinculación</t>
  </si>
  <si>
    <t>Prendas y accesorios de vestir</t>
  </si>
  <si>
    <t>Post it multi tamaños</t>
  </si>
  <si>
    <t>Post it de firma</t>
  </si>
  <si>
    <t>Porta revista</t>
  </si>
  <si>
    <t>Porta plano cilíndrico</t>
  </si>
  <si>
    <t>Portaminas punto 7</t>
  </si>
  <si>
    <t>Porta lápices</t>
  </si>
  <si>
    <t>Porta ID</t>
  </si>
  <si>
    <t>Porta CD tipo libro</t>
  </si>
  <si>
    <t>Pizarra blanca</t>
  </si>
  <si>
    <t>Pizarra de corcho</t>
  </si>
  <si>
    <t>Pintura y sistema de impermeabilización</t>
  </si>
  <si>
    <t>Pinturas, lacas, barnices, diluyentes y absorbentes para pinturas</t>
  </si>
  <si>
    <t>Perforadora 3 hoyos</t>
  </si>
  <si>
    <t>Perforadora 2 hoyos</t>
  </si>
  <si>
    <t>Pendaflex Peq</t>
  </si>
  <si>
    <t>Peaje</t>
  </si>
  <si>
    <t>Pasajes y gastos de transporte</t>
  </si>
  <si>
    <t>Papel de escritorio</t>
  </si>
  <si>
    <t>Papel Bond 8 1/2 x14</t>
  </si>
  <si>
    <t>Papel Bond 8 1/2 x11</t>
  </si>
  <si>
    <t>Pago de porcentaje por desvinculación de cargo</t>
  </si>
  <si>
    <t>Obras en bienes de dominio público</t>
  </si>
  <si>
    <t>Muebles de alojamiento, excepto de oficina y estantería</t>
  </si>
  <si>
    <t>Muebles, equipos de oficina y estantería</t>
  </si>
  <si>
    <t>Mouse inalámbrico</t>
  </si>
  <si>
    <t>Monitor</t>
  </si>
  <si>
    <t>Mesas</t>
  </si>
  <si>
    <t>Memoria USB 64GB</t>
  </si>
  <si>
    <t>Memoria USB 34GB</t>
  </si>
  <si>
    <t>Memoria USB 16GB</t>
  </si>
  <si>
    <t>Material para limpieza</t>
  </si>
  <si>
    <t>Marcador permanente</t>
  </si>
  <si>
    <t>Marcador para pizarra</t>
  </si>
  <si>
    <t>Marcadores de colores</t>
  </si>
  <si>
    <t>Marcador rojo</t>
  </si>
  <si>
    <t>Marcador azul</t>
  </si>
  <si>
    <t>Marcador negro</t>
  </si>
  <si>
    <t>Marcadores de libros</t>
  </si>
  <si>
    <t>Mantenimiento y reparación de muebles y equipos de oficina</t>
  </si>
  <si>
    <t>Mantenimiento y reparación de obras civiles en instalaciones varias</t>
  </si>
  <si>
    <t>Mantenimiento y reparación de equipos de transporte, tracción y elevación</t>
  </si>
  <si>
    <t>Mantenimiento y reparación de equipo de comunicación</t>
  </si>
  <si>
    <t>Mantenimiento y reparación de equipo para computación</t>
  </si>
  <si>
    <t>Madera, corcho y sus manufacturas</t>
  </si>
  <si>
    <t>Lubricantes</t>
  </si>
  <si>
    <t>Liquid paper</t>
  </si>
  <si>
    <t>Limpieza e higiene</t>
  </si>
  <si>
    <t>Libros, revistas y periódicos</t>
  </si>
  <si>
    <t>Libro record</t>
  </si>
  <si>
    <t>Libretas rayadas pequeñas</t>
  </si>
  <si>
    <t>Libretas rayadas grandes</t>
  </si>
  <si>
    <t>Laptop</t>
  </si>
  <si>
    <t>Lápices de colores</t>
  </si>
  <si>
    <t>Lápices</t>
  </si>
  <si>
    <t>Labels para CD</t>
  </si>
  <si>
    <t>Labels</t>
  </si>
  <si>
    <t>Investigación y desarrollo</t>
  </si>
  <si>
    <t>Instalaciones temporales</t>
  </si>
  <si>
    <t>Insecticidas, fumigantes y otros</t>
  </si>
  <si>
    <t>Impuestos</t>
  </si>
  <si>
    <t>Hojas de hilo</t>
  </si>
  <si>
    <t>Hilados, fibras y telas</t>
  </si>
  <si>
    <t>Guillotina</t>
  </si>
  <si>
    <t>Gratificaciones por aniversario de institución</t>
  </si>
  <si>
    <t>Gratificaciones por pasantías</t>
  </si>
  <si>
    <t>Grapadora</t>
  </si>
  <si>
    <t>Grapas pequeñas</t>
  </si>
  <si>
    <t>Grapas grandes</t>
  </si>
  <si>
    <t>Grabadora</t>
  </si>
  <si>
    <t>GPS (global positioning System)</t>
  </si>
  <si>
    <t>Gomitas</t>
  </si>
  <si>
    <t>Gastos judiciales</t>
  </si>
  <si>
    <t>Gastos de representación en el exterior</t>
  </si>
  <si>
    <t>Gastos de representación en el país</t>
  </si>
  <si>
    <t>Gas natural</t>
  </si>
  <si>
    <t>Gas GLP</t>
  </si>
  <si>
    <t>Gasoil</t>
  </si>
  <si>
    <t>Gasolina</t>
  </si>
  <si>
    <t>Ganchos acco</t>
  </si>
  <si>
    <t>Folders partition</t>
  </si>
  <si>
    <t>Folders institucionales</t>
  </si>
  <si>
    <t>Folder de colores</t>
  </si>
  <si>
    <t>Folders 8 1/2x14</t>
  </si>
  <si>
    <t>Folders 8 1/2 x13</t>
  </si>
  <si>
    <t>Folders 8 1/2 x11</t>
  </si>
  <si>
    <t>Festividades</t>
  </si>
  <si>
    <t>Felpas Uni Ball Onix</t>
  </si>
  <si>
    <t>Eventos generales</t>
  </si>
  <si>
    <t>Etiquetador de CD</t>
  </si>
  <si>
    <t>Estanterías</t>
  </si>
  <si>
    <t>Espirales para encuadernación</t>
  </si>
  <si>
    <t>Escritorio</t>
  </si>
  <si>
    <t>Equipos de tecnología de la información y comunicación</t>
  </si>
  <si>
    <t>Equipos de seguridad</t>
  </si>
  <si>
    <t>Equipo de comunicación, telecomunicaciones y señalamiento</t>
  </si>
  <si>
    <t>Equipos y aparatos audiovisuales</t>
  </si>
  <si>
    <t>Energía eléctrica</t>
  </si>
  <si>
    <t>Dispensadores de clips</t>
  </si>
  <si>
    <t>Dispensador de cinta</t>
  </si>
  <si>
    <t>Dietas en el exterior</t>
  </si>
  <si>
    <t>Dietas en el país</t>
  </si>
  <si>
    <t>Credenza</t>
  </si>
  <si>
    <t>Cueros y pieles</t>
  </si>
  <si>
    <t>Contribuciones al plan de retiro complementario</t>
  </si>
  <si>
    <t>Congreso de geografía</t>
  </si>
  <si>
    <t>Clip billeteros</t>
  </si>
  <si>
    <t>Clips grandes</t>
  </si>
  <si>
    <t>Clips pequeños</t>
  </si>
  <si>
    <t>Cera de contar</t>
  </si>
  <si>
    <t>CD en blanco con carátula</t>
  </si>
  <si>
    <t>Cartucho de tinta para impresora</t>
  </si>
  <si>
    <t>Cartucho de mina punto 7</t>
  </si>
  <si>
    <t>Carpetas de 5" pulgadas</t>
  </si>
  <si>
    <t>Carpetas de 4" pulgadas</t>
  </si>
  <si>
    <t>Carpetas de 3" pulgadas</t>
  </si>
  <si>
    <t>Carpetas de 2" pulgadas</t>
  </si>
  <si>
    <t>Carpetas de 1.5" pulgadas</t>
  </si>
  <si>
    <t>Carpetas de 1" pulgadas</t>
  </si>
  <si>
    <t>Cinta adhesiva</t>
  </si>
  <si>
    <t>Cámaras fotográficas y de video</t>
  </si>
  <si>
    <t>Calzados</t>
  </si>
  <si>
    <t>Cajas de cartón con tapa</t>
  </si>
  <si>
    <t>Brillantina</t>
  </si>
  <si>
    <t>Borra de pizarra</t>
  </si>
  <si>
    <t>Borra de goma</t>
  </si>
  <si>
    <t>Bono escolar</t>
  </si>
  <si>
    <t>Bono por desempeño</t>
  </si>
  <si>
    <t>Becas y Viajes de estudios</t>
  </si>
  <si>
    <t>Becas extranjeras</t>
  </si>
  <si>
    <t>Becas nacionales</t>
  </si>
  <si>
    <t>Bolígrafos</t>
  </si>
  <si>
    <t>Bandeja de metal</t>
  </si>
  <si>
    <t>Automóviles y camiones</t>
  </si>
  <si>
    <t>Artículos de plástico</t>
  </si>
  <si>
    <t>Artículos de caucho</t>
  </si>
  <si>
    <t>Alquileres de terrenos</t>
  </si>
  <si>
    <t>Alquileres de equipos de transporte, tracción y elevación</t>
  </si>
  <si>
    <t>Alquiler de equipos sanitarios y de laboratorios</t>
  </si>
  <si>
    <t>Alquiler de equipo de oficina y muebles</t>
  </si>
  <si>
    <t>Alquiler de equipo de comunicación</t>
  </si>
  <si>
    <t>Alquiler de equipo para computación</t>
  </si>
  <si>
    <t>Alquiler de equipo educacional</t>
  </si>
  <si>
    <t>Alquileres de equipos de producción</t>
  </si>
  <si>
    <t>Alquileres y rentas de edificios y locales</t>
  </si>
  <si>
    <t>Alimentos y productos agroforestales</t>
  </si>
  <si>
    <t>Alimentos y bebidas para personas</t>
  </si>
  <si>
    <t>Agua</t>
  </si>
  <si>
    <t>Agenda</t>
  </si>
  <si>
    <t>Acuarela</t>
  </si>
  <si>
    <t>Acordeón</t>
  </si>
  <si>
    <t>Aceites y grasas</t>
  </si>
  <si>
    <t>Acabados textiles</t>
  </si>
  <si>
    <t>Límites político administrativos nacionales homogeneizados cartográficamente</t>
  </si>
  <si>
    <t>Geospray</t>
  </si>
  <si>
    <t>Tablero</t>
  </si>
  <si>
    <t>Papel para plotter</t>
  </si>
  <si>
    <t>UPS</t>
  </si>
  <si>
    <t>Bastones</t>
  </si>
  <si>
    <t>Prismas</t>
  </si>
  <si>
    <t>Colectores</t>
  </si>
  <si>
    <t>Buscadores de metal</t>
  </si>
  <si>
    <t>DVD con carátula</t>
  </si>
  <si>
    <t>Papel de rotafolio</t>
  </si>
  <si>
    <t>Sacagrapas</t>
  </si>
  <si>
    <t>Brochures institucionales</t>
  </si>
  <si>
    <t>Ley 208-14</t>
  </si>
  <si>
    <t>Guantes</t>
  </si>
  <si>
    <t>Mascarillas</t>
  </si>
  <si>
    <t>Sacapuntas</t>
  </si>
  <si>
    <t>Computadora</t>
  </si>
  <si>
    <t>Fase final de cartografía base de los municipios de Baitoa, Sabana Iglesia y Distrito Municipal El Caimito</t>
  </si>
  <si>
    <t>Alfiler</t>
  </si>
  <si>
    <t>Caja chica</t>
  </si>
  <si>
    <t>Compesanción por horas extraordinarias</t>
  </si>
  <si>
    <t>Compensación por resultados</t>
  </si>
  <si>
    <t>Cubiertos desechables para uso doméstico</t>
  </si>
  <si>
    <t>Firewall fortinet fortigate</t>
  </si>
  <si>
    <t>Materiales y suministros</t>
  </si>
  <si>
    <t>Platos desechables para uso doméstico</t>
  </si>
  <si>
    <t>Porción de vacaciones no disfrutadas</t>
  </si>
  <si>
    <t>Sueldo fijo por cargo a personal militar</t>
  </si>
  <si>
    <t>Swicth de redes</t>
  </si>
  <si>
    <t>Tarjetas de identificación</t>
  </si>
  <si>
    <t>Tazas o vasos o tapas desechables para uso doméstico</t>
  </si>
  <si>
    <t>Transporte y almacenaje (pasajes)</t>
  </si>
  <si>
    <t>Información geoespacial disponible en el geoportal</t>
  </si>
  <si>
    <t>Elaboración e implementación de la norma para la gestión de las redes sociales en los organismos gubernamentales (NORTIC E1)</t>
  </si>
  <si>
    <t>Posicionamiento de la institución mediante la gestión de medios de comunicación y desarrollo de actividades.</t>
  </si>
  <si>
    <t>Gestión de comunicación interna</t>
  </si>
  <si>
    <t>Desarrollo de actividades con organismos internacionales vinculados al sector</t>
  </si>
  <si>
    <t>Elaboración de normativas y lineamientos para la gestión de la información geográfica</t>
  </si>
  <si>
    <t>Eventos informativos y educativos dirigidos a la ciudadanía en general</t>
  </si>
  <si>
    <t>Sistema de mesa de ayuda (Helpdesk)</t>
  </si>
  <si>
    <t>Sistema de copias de seguridad</t>
  </si>
  <si>
    <t>Adquisición sistema de planificación de recursos empresariales (ERP)</t>
  </si>
  <si>
    <t>Sistema de energía ininterrumpible (UPS)</t>
  </si>
  <si>
    <t>No continuidad del proceso</t>
  </si>
  <si>
    <t>No aprobación de los proyectos</t>
  </si>
  <si>
    <t>Falta de consenso</t>
  </si>
  <si>
    <t>Inasistencia de los convocados</t>
  </si>
  <si>
    <t>Plan Anual de Compras y Contrataciones PACC 2022 Elaborado</t>
  </si>
  <si>
    <t>Elaboración y publicación de mapa político administrativo oficial 2019.</t>
  </si>
  <si>
    <t>Elaboración del plan operativo anual (poa) 2022 del IGN-JJHM.</t>
  </si>
  <si>
    <t>KVM Switch LCD de 8 puertos RJ45 Cat5</t>
  </si>
  <si>
    <t>Switch de Red de 24 puertos GigaEthernet POE</t>
  </si>
  <si>
    <t>Baterias de expansion autonomia UPS rack servidores</t>
  </si>
  <si>
    <t>Espacio de almacenamiento en el Cloud (Nube)</t>
  </si>
  <si>
    <t>NAS Server para copias de seguridad</t>
  </si>
  <si>
    <t>Disco Duros para servidor de archivos</t>
  </si>
  <si>
    <t>X</t>
  </si>
  <si>
    <t>INSTIUTO GEOGRAFICO NACIONAL "JOSE JOAQUIN HUNGRIA MORELL"</t>
  </si>
  <si>
    <t>PLAN OPERATIVO 2021</t>
  </si>
  <si>
    <t>MONTO TOTAL POR OBJETO DE GASTOS PRESUPUESTARIOS</t>
  </si>
  <si>
    <t>EN RD$</t>
  </si>
  <si>
    <t xml:space="preserve">CLASIFICADOR PRESUPUESTARIO </t>
  </si>
  <si>
    <t xml:space="preserve">DENOMINACIÓN </t>
  </si>
  <si>
    <t>TOTAL 
RD$)</t>
  </si>
  <si>
    <t>%</t>
  </si>
  <si>
    <t xml:space="preserve">Objeto </t>
  </si>
  <si>
    <t xml:space="preserve">Cuenta </t>
  </si>
  <si>
    <t>Sub-cuenta</t>
  </si>
  <si>
    <t>Auxiliar</t>
  </si>
  <si>
    <t>TOTAL GENERAL</t>
  </si>
  <si>
    <t>ÁREA: DIVISION DE TEGNOLOGIA Y COMUNICACIONES</t>
  </si>
  <si>
    <t>Bienes Intangibles</t>
  </si>
  <si>
    <t>Programas de Informática</t>
  </si>
  <si>
    <t xml:space="preserve">Licencias informáticas e intelectuales, industriales y comerciales </t>
  </si>
  <si>
    <t>Mobiliarios y Equipos</t>
  </si>
  <si>
    <t>Equipo Computacional</t>
  </si>
  <si>
    <t>Mobiliario y equipo educacional y recreativo</t>
  </si>
  <si>
    <t>03</t>
  </si>
  <si>
    <t>08</t>
  </si>
  <si>
    <t>Maquinaria, otros equipos y herramientas</t>
  </si>
  <si>
    <t>01</t>
  </si>
  <si>
    <t>Equipo s y aparatos audiovisuales</t>
  </si>
  <si>
    <t>Equipo de generación eléctrica, aparatos y accesorios eléctricos</t>
  </si>
  <si>
    <r>
      <t xml:space="preserve">Cantidad </t>
    </r>
    <r>
      <rPr>
        <sz val="11"/>
        <rFont val="Arial"/>
        <family val="2"/>
      </rPr>
      <t>de capacitaciones realizadas</t>
    </r>
  </si>
  <si>
    <t>Realizar capacitaciones en los temas identificados y priorizados.</t>
  </si>
  <si>
    <t>Cantidad de temas y espacios identificados</t>
  </si>
  <si>
    <t>Identificar espacios y temas a ser impartidos</t>
  </si>
  <si>
    <t xml:space="preserve">Fortalecer las capacidades en el ámbito geográfico  </t>
  </si>
  <si>
    <t>Fortalecimiento de capacidades en temas geográficos</t>
  </si>
  <si>
    <t>Cantidad de investigaciones identificadas</t>
  </si>
  <si>
    <t>Realizar investigaciones geográficas de carácter social, económico, cultural y/o ambiental</t>
  </si>
  <si>
    <t>Desarrollo de investigaciones en temas de interés nacional.</t>
  </si>
  <si>
    <t>Landing Page en producción</t>
  </si>
  <si>
    <t>Desarrollar el contenido del Landing Page</t>
  </si>
  <si>
    <t>Identificar, analizar y definir la información a ser cargada en la IDE-RD</t>
  </si>
  <si>
    <t>Optimización del landing page de la IDE-RD</t>
  </si>
  <si>
    <t xml:space="preserve">Desarrollo de marcos normativos necesarios para la gestión de la información geeospacial. </t>
  </si>
  <si>
    <t>Un (1) borrador elaborado</t>
  </si>
  <si>
    <t>Con el apoyo del Banco Mundial, definir los principios a considerar en la política</t>
  </si>
  <si>
    <t>Proceso de consulta a las instituciones vinculadas a la gestión de la información geoespacial</t>
  </si>
  <si>
    <t>Elaboración y aprobación del documento de Política Nacional de Información Geográfica</t>
  </si>
  <si>
    <t>Cantidad de capacitaciones realizadas</t>
  </si>
  <si>
    <t>Una (1) guía elaborada</t>
  </si>
  <si>
    <t>Elaborar la Guía metodológica para la creación del nomenclátor de nombres geográficos de la República Dominicana.</t>
  </si>
  <si>
    <t xml:space="preserve">Guía Metodológica para la elaboración del nómenclator </t>
  </si>
  <si>
    <t>Número de solicitudes atendidas</t>
  </si>
  <si>
    <t>Disponibilidad de información a las entidades que requieran de asistencia técnica.</t>
  </si>
  <si>
    <r>
      <t xml:space="preserve">PERÍODO DE EJECUCIÓN
</t>
    </r>
    <r>
      <rPr>
        <i/>
        <sz val="12"/>
        <color theme="1"/>
        <rFont val="Arial"/>
        <family val="2"/>
      </rPr>
      <t>Colocar una X en los meses previstos de ejecución</t>
    </r>
  </si>
  <si>
    <r>
      <t xml:space="preserve">INDICADORES
</t>
    </r>
    <r>
      <rPr>
        <i/>
        <sz val="12"/>
        <color theme="1"/>
        <rFont val="Arial"/>
        <family val="2"/>
      </rPr>
      <t xml:space="preserve">Cuantitativos / Cualitativos </t>
    </r>
  </si>
  <si>
    <r>
      <t xml:space="preserve">ACTIVIDADES
</t>
    </r>
    <r>
      <rPr>
        <i/>
        <sz val="12"/>
        <rFont val="Arial"/>
        <family val="2"/>
      </rPr>
      <t>Detallar las tareas a realizar para cada acción planteada</t>
    </r>
  </si>
  <si>
    <t>ÁREA DE TRABAJO: DIRECCIÓN DE GEOGRAFÍA</t>
  </si>
  <si>
    <t>Con el apoyo del INEGI, ejecutar plan de capacitación para la elaboración de la guia metodológica para la creación del nomenclator de nombres geográficos.</t>
  </si>
  <si>
    <t>Realizar el proceso de asesoría técnica solicitada.</t>
  </si>
  <si>
    <t>Atender las actividades relacionadas con las asistencias técnicas</t>
  </si>
  <si>
    <t>Alinear el proceso metodológico acorde con las normativas internacionales establecidas por la Naciones Unidas.</t>
  </si>
  <si>
    <t>Elaboración de un documento técnico para un modelo de calidad en la gestión de los datos cartográficos.</t>
  </si>
  <si>
    <t>Con el apoyo del Banco Mundial definir el proceso técnico de la elaboración del Modelo de Calidad</t>
  </si>
  <si>
    <t>Identificación y vinculación con las diferentes normas ISO-TC211 Información Geográfica y Geomática</t>
  </si>
  <si>
    <t>Elaboración de un documento técnico del catálogo de símbolos de representación cartográfica multiescala.</t>
  </si>
  <si>
    <t>Elaborar  documento técnico que determinará el catálogo de símbolos de representación cartográfica multiescala.</t>
  </si>
  <si>
    <t>Con el apoyo del Banco Mundial elaborar un documento técnico del catálogo de símbolos</t>
  </si>
  <si>
    <t>Describir el procedimiento para el proceso de catalogación de objetos geográficos. Identificar y clasificar de los datos georreferenciados (fundamentales y temáticos)</t>
  </si>
  <si>
    <t>Con el apoyo del Banco Mundial definir las las guías necesarias para la catalogación de objetos y datos geográficos nacional (fundamental y temático).</t>
  </si>
  <si>
    <t>Definir propuestas de los temas a investigar.</t>
  </si>
  <si>
    <t>CRONOGRAMA DE TRABAJO: TRIMESTRE ENERO-MARZO</t>
  </si>
  <si>
    <t>Son las actividades intrínsecas del área que la ejecuta, y que tienen su origen en el marco legal que rige el quehacer institucional.</t>
  </si>
  <si>
    <t>RUTINARIA</t>
  </si>
  <si>
    <t>Cunado al momento de su evaluación el resultado espera presenta fecha de ejecución posterior a la evaluación.</t>
  </si>
  <si>
    <t>PENDIENTE</t>
  </si>
  <si>
    <t>NO CUMPLIDO</t>
  </si>
  <si>
    <t>POSPUESTO</t>
  </si>
  <si>
    <t>PARCIAL</t>
  </si>
  <si>
    <t>Son aquellas que habiendo llegado su fecha de ejecución, la misma se ha cumplido en su totalidad.</t>
  </si>
  <si>
    <t>CUMPLIDO</t>
  </si>
  <si>
    <t>NIVEL DE AVANCE</t>
  </si>
  <si>
    <r>
      <t xml:space="preserve">Un (1) documento elaborado:
</t>
    </r>
    <r>
      <rPr>
        <sz val="11"/>
        <color theme="1"/>
        <rFont val="Arial"/>
        <family val="2"/>
      </rPr>
      <t>- Documento descriptivo que define el proceso metodológico a realizar.</t>
    </r>
  </si>
  <si>
    <t>Un (1) documento técnico elaborado</t>
  </si>
  <si>
    <r>
      <rPr>
        <b/>
        <sz val="11"/>
        <color theme="1"/>
        <rFont val="Arial"/>
        <family val="2"/>
      </rPr>
      <t xml:space="preserve">Un (1) documento borrador
</t>
    </r>
    <r>
      <rPr>
        <sz val="11"/>
        <color theme="1"/>
        <rFont val="Arial"/>
        <family val="2"/>
      </rPr>
      <t xml:space="preserve">1ra. y 2da. Fase Guía Metodológica para la la elaboración de Nomenclátor Geográfico. </t>
    </r>
  </si>
  <si>
    <r>
      <rPr>
        <b/>
        <sz val="11"/>
        <color theme="1"/>
        <rFont val="Arial"/>
        <family val="2"/>
      </rPr>
      <t xml:space="preserve">Tres (3) capacitaciones realizadas.
</t>
    </r>
    <r>
      <rPr>
        <sz val="11"/>
        <color theme="1"/>
        <rFont val="Arial"/>
        <family val="2"/>
      </rPr>
      <t>4ta., 5ta. y  6ta. Fase Guía Metodológica para la la elaboración de Nomenclátor Geográfico.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
</t>
    </r>
  </si>
  <si>
    <r>
      <t xml:space="preserve">Un (1) documento borrador elaborado.
</t>
    </r>
    <r>
      <rPr>
        <sz val="11"/>
        <color theme="1"/>
        <rFont val="Arial"/>
        <family val="2"/>
      </rPr>
      <t xml:space="preserve">Lineamientos, objetivo general y específicos de la 2da. Fase de la Guía Metodológica para la la elaboración de Nomenclátor Geográfico. </t>
    </r>
  </si>
  <si>
    <t xml:space="preserve">
1. Términos de referencia para la contratación de la empresa a brindar el servicio
2. Empresa contratada (Izertis)</t>
  </si>
  <si>
    <r>
      <rPr>
        <b/>
        <sz val="11"/>
        <color theme="1"/>
        <rFont val="Arial"/>
        <family val="2"/>
      </rPr>
      <t xml:space="preserve">Cuatro (4) propuestas de temas a investigar.
</t>
    </r>
    <r>
      <rPr>
        <sz val="11"/>
        <color theme="1"/>
        <rFont val="Arial"/>
        <family val="2"/>
      </rPr>
      <t xml:space="preserve">- Humedales amenazados: potencialidad y riesgo 
- Modificaciones de la cobertura boscosa en República Dominicana 
- Cinturón verde: estado de salud 
- Distribución espacial de la accidentalidad en el Distrito Nacional </t>
    </r>
  </si>
  <si>
    <r>
      <t xml:space="preserve">Tres (3) solicitudes de capacitación procesadas.
</t>
    </r>
    <r>
      <rPr>
        <sz val="11"/>
        <color theme="1"/>
        <rFont val="Arial"/>
        <family val="2"/>
      </rPr>
      <t>1-Dirección General de Catastro
2-Dirección General de Casinos y Juegos de Azar.
3.-Dirección General de Desarrollo Fronterizo (Observatorio de la Zona Fronteriza)/MEPYD</t>
    </r>
  </si>
  <si>
    <r>
      <t xml:space="preserve">Una (1) capacitación impartida.
</t>
    </r>
    <r>
      <rPr>
        <sz val="11"/>
        <color theme="1"/>
        <rFont val="Arial"/>
        <family val="2"/>
      </rPr>
      <t>Técnicos del Plan Estratégico de la provincia Espaillat (PEDEPE), municipios de la provincia  e instancias sectoriales.</t>
    </r>
  </si>
  <si>
    <t>CANTIDAD DE ACTIVIDADES POR ACCIÓN</t>
  </si>
  <si>
    <r>
      <t xml:space="preserve">INDICADORES
</t>
    </r>
    <r>
      <rPr>
        <i/>
        <sz val="10"/>
        <color theme="1"/>
        <rFont val="Arial"/>
        <family val="2"/>
      </rPr>
      <t xml:space="preserve">Cuantitativos / Cualitativos </t>
    </r>
  </si>
  <si>
    <r>
      <t xml:space="preserve">PERÍODO DE EJECUCIÓN
</t>
    </r>
    <r>
      <rPr>
        <i/>
        <sz val="10"/>
        <color theme="1"/>
        <rFont val="Arial"/>
        <family val="2"/>
      </rPr>
      <t>Colocar una X en los meses previstos de ejecución</t>
    </r>
  </si>
  <si>
    <t>PORCENTAJE DE AVANCE DE LAS ACCIONES</t>
  </si>
  <si>
    <t>NIVEL DE AVANCE ACTIVIDADES</t>
  </si>
  <si>
    <t>PORCENTAJE DE AVANCE DE LAS ACTIVIDADES</t>
  </si>
  <si>
    <t>CANTIDAD DE ACTIVIDADES CUMPLIDAS</t>
  </si>
  <si>
    <t>CANTIDAD DE ACTIVIDADES PARCIALES</t>
  </si>
  <si>
    <t>CANTIDAD DE ACTIVIDADES POSPUESTAS</t>
  </si>
  <si>
    <t>CANTIDAD DE ACTIVIDADES NO CUMPLIDAS</t>
  </si>
  <si>
    <t>PONDERACION</t>
  </si>
  <si>
    <t>DESCRIPCION</t>
  </si>
  <si>
    <t>VALORACIÓN EN PORCENTAJE</t>
  </si>
  <si>
    <t xml:space="preserve">Cant. </t>
  </si>
  <si>
    <t>TOTAL</t>
  </si>
  <si>
    <t>Utilizando afiche creado, fue realizada la convocatoria vía correo a los miembros de la Mesa Geodésica y al público en general por las redes sociales, al taller virtual del 6 de abril.
Las demás capacitaciones están previstas para próximos trimestres.</t>
  </si>
  <si>
    <t>Cantidad de técnicos convocados</t>
  </si>
  <si>
    <t>Convocar a los técnicos identificados a participar en la capacitación.</t>
  </si>
  <si>
    <t>Cantidad de capacitaciones coordinadas</t>
  </si>
  <si>
    <t xml:space="preserve">Coordinar las capacitaciones con los organismos facilitadores
</t>
  </si>
  <si>
    <r>
      <rPr>
        <sz val="11"/>
        <color theme="1"/>
        <rFont val="Arial"/>
        <family val="2"/>
      </rPr>
      <t>Realizar jornadas de capacitación a técnicos nacionales de nivel central y de los gobiernos locales en conjunto a proyectos de cooperación.</t>
    </r>
  </si>
  <si>
    <t xml:space="preserve">Desarrollo de programas de capacitación técnica planteados para gobiernos locales y técnicos nacionales en conjunto a proyectos de cooperación. </t>
  </si>
  <si>
    <t>Por la demora en la entrada al IGN del personal técnico responsable del ACN-RD.
 - Se realizó una reunión interna para visualizar pasos a seguir (17/mar)</t>
  </si>
  <si>
    <t>Un (1) borrador de metodología elaborado</t>
  </si>
  <si>
    <t>Redactar borrador preliminar de metodología de almacenamiento</t>
  </si>
  <si>
    <t>Tres (3) videoconferencias sostenidas con técnicos del IGAC</t>
  </si>
  <si>
    <t>Intercambiar puntos base sobre estándares, estrategias de implementación y organización para el diseño de las bases de datos digitales que soportan la geodatabase de capas cartográficas, mapas digitales e insumos geográficos y cartográficos y el sistema de archivo de documentos físicos.</t>
  </si>
  <si>
    <t>Conocer las buenas prácticas en los procesos de organización y manejo de un archivo central de cartografía e insumos geográficos a través de videoconferencia,</t>
  </si>
  <si>
    <t xml:space="preserve">Con el apoyo del Instituto Geográfico Agustín Codazzi y la APC-Colombia, elaborar la metodología para el almacenamiento de la cartografía nacional e insumos geográficos en el Archivo Cartográfico Nacional.
</t>
  </si>
  <si>
    <t>Cantidad de documentos recibidos, catalogados y almacenados</t>
  </si>
  <si>
    <t xml:space="preserve">Catalogar y almacenar  las informaciones recibidas digital y fisicamente.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</si>
  <si>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 ha sido necesario escanear documentos. Las informaciones recibidas han sido digitales.
</t>
  </si>
  <si>
    <t>Cantidad de documentos escaneados</t>
  </si>
  <si>
    <t xml:space="preserve">Escanear los documentos  recopilados en formato físico. </t>
  </si>
  <si>
    <t>Una (1) base de datos de registro de informaciones recibidas actualizado</t>
  </si>
  <si>
    <t>Mantener el  inventario de las informaciones recibidas</t>
  </si>
  <si>
    <t>Cantidad de solicitudes efectuadas</t>
  </si>
  <si>
    <t xml:space="preserve">Efectuar solicitudes de información según lo que se identifique en las instituciones.  </t>
  </si>
  <si>
    <t>Recopilar, registrar y almacenar las informaciones geoespaciales recibidas de las instituciones.</t>
  </si>
  <si>
    <t>Incremento de documentación en el archivo cartográfico y geográfico de la República Dominicana.</t>
  </si>
  <si>
    <t>Producto de la consultoría aprobado</t>
  </si>
  <si>
    <t>Recibir, analizar y aprobar junto a la Mesa de Coordinación del Sistema Geodésico Nacional los productos intermedios y finales generados por la consultoría.</t>
  </si>
  <si>
    <t>Con apoyo del Banco Interamericano de Desarrollo (BID), generar y socializar normativas generales para el Sistema Geodésico Nacional acorde al Marco de Referencia intenacional establecido.</t>
  </si>
  <si>
    <t>Elaboración de normas técnicas de geodesia</t>
  </si>
  <si>
    <t>Cantidad y tipo de jornadas realizadas</t>
  </si>
  <si>
    <t>Acompañar las jornadas de trabajo y consenso con instituciones nacionales para estandarización del catálogo de simbolos de representación cartográfica.</t>
  </si>
  <si>
    <t xml:space="preserve">Con el apoyo del Banco Mundial generar y socializar catálogo general de símbolos de representación cartográfica para la República Dominicana acorde a normas intenacionales vigentes. 
</t>
  </si>
  <si>
    <t>Elaboración de documentos técnicos para la estandarización de la producción cartográfica.</t>
  </si>
  <si>
    <t>Cantidad de formularios de registro de solicitudes.</t>
  </si>
  <si>
    <t>Mantener actualizado un registro de control de solicitudes atendidas.</t>
  </si>
  <si>
    <t>Cantidad y tipo de servicios ofrecidos.</t>
  </si>
  <si>
    <t>Efectuar procesos de servicio y/o acompañamiento.</t>
  </si>
  <si>
    <t>Fueron recibidas veintiocho (28) solicitudes de servicio de generación de productos cartográficos.</t>
  </si>
  <si>
    <t>Cantidad de solicitudes recibidas y evaluadas.</t>
  </si>
  <si>
    <t>Recibir y evaluar las solicitudes de asistencia técnica en materia de cartografía y geodesia.</t>
  </si>
  <si>
    <t>Brindar servicios y acompañamiento a instituciones y ciudadanía en general que así lo requieran para la generación de productos cartográficos.</t>
  </si>
  <si>
    <r>
      <t xml:space="preserve">Registros de control </t>
    </r>
    <r>
      <rPr>
        <sz val="11"/>
        <rFont val="Arial"/>
        <family val="2"/>
      </rPr>
      <t>de acompañamientos realizados enero-marzo 2021 actualizado.</t>
    </r>
    <r>
      <rPr>
        <sz val="11"/>
        <color theme="1"/>
        <rFont val="Arial"/>
        <family val="2"/>
      </rPr>
      <t xml:space="preserve">
</t>
    </r>
  </si>
  <si>
    <t>Cantidad de registros de acompañamiento.</t>
  </si>
  <si>
    <t>Mantener actualizado un registro de control de acompañamientos realizados.</t>
  </si>
  <si>
    <t>Cantidad y tipo de acompañamiento</t>
  </si>
  <si>
    <t>Efectuar procesos de acompañamiento.</t>
  </si>
  <si>
    <t>Cantidad de proyectos elaborados y tipo de acompañamiento</t>
  </si>
  <si>
    <t>Recibir y evaluar inserción del IGN-JJHM en los proyectos y elaborar propuestas de acompañamiento.</t>
  </si>
  <si>
    <t>Apoyar a los proyectos nacionales e internacionales de generación de insumos y productos cartográficos y geodésicos para la República Dominicana.</t>
  </si>
  <si>
    <t>Acompañamiento técnico a instituciones públicas y privadas en sus  proyectos ofrecidas de manera oportuna</t>
  </si>
  <si>
    <t>Mediante la comunicación interna DC-04-2021, fueron remitidas a la IDE-RD las cinco (5) capas cartográficas modificadas (29/mar).</t>
  </si>
  <si>
    <t>Cantidad de actualizaciones de límites puestas a disposición de la IDE-RD</t>
  </si>
  <si>
    <t>Poner a disposición de la IDE-RD  las nuevas delimitaciones y ajustes realizados.</t>
  </si>
  <si>
    <t>Fueron modificadas las capas cartográficas correspondientes a macroregiones, regiones de planificación, provincias, municipios y distritos municipales acorde a los análisis efectuados en el Comité de Limites Geográficos.</t>
  </si>
  <si>
    <t>Cantidad de mapas con los cambios limítrofes remitidos a  la IDE-RD.</t>
  </si>
  <si>
    <t>Modificar la geometría de límites existentes en la  cartografía nacional según procesos de análisis efectuados.</t>
  </si>
  <si>
    <t>Modificación de geometría de límites acorde a leyes erogadas por el Congreso Nacional y verificaciones del Grupo Interinstitucional de Trabajo sobre Límites Geográficos.</t>
  </si>
  <si>
    <t>Cantidad de casos analizados
Cantidad de informes redactados y remitidos.</t>
  </si>
  <si>
    <t>Analizar, y elaborar informes técnicos de conclusiones sobre conflictos para dar respuesta al Congreso Nacional e instancias relacionadas.</t>
  </si>
  <si>
    <t>Cantidad de solicitudes sometidas al Grupo Interinstitucional de Límites Geográficos</t>
  </si>
  <si>
    <t>Recibir y someter solicitudes al Grupo Interinstitucional de Trabajo sobre Límites Geográficos.</t>
  </si>
  <si>
    <t>Cantidad de reuniones efectuadas.</t>
  </si>
  <si>
    <t>Efectuar reuniones ordinarias del Grupo Interinstitucional  de Trabajo sobre Límites Geográficos.</t>
  </si>
  <si>
    <t>Brindar al Congreso Nacional la información cartográfica de soporte para el establecimiento de límites político administrativos.</t>
  </si>
  <si>
    <t>Suministrar información de soporte al Congreso Nacional para el establecimiento de límites políticos administrativos.</t>
  </si>
  <si>
    <t xml:space="preserve">La misma fue pospuesta para ser realizada después del taller que se llevará a cabo el próximo martes 6 de abril del año en curso. </t>
  </si>
  <si>
    <t>Cantidad de reuniones realizadas</t>
  </si>
  <si>
    <t>Realizar reuniones de coordinación con autoridades de la Suprema Corte de Justicia.</t>
  </si>
  <si>
    <t>Coordinación con la Suprema Corte de Justicia para determinar procesos de monitoreo y actualización de los Sistemas de Referecia de Operación Contínua (CORS).</t>
  </si>
  <si>
    <t>La misma fue pospuesta para ser realizada después del taller que se llevará a cabo el próximo martes 6 de abril del año en curso.</t>
  </si>
  <si>
    <t xml:space="preserve">Tres (3) reuniones efectuadas.
</t>
  </si>
  <si>
    <t>Realizar reuniones ordinarias de la Mesa Geodésica.</t>
  </si>
  <si>
    <t xml:space="preserve">Realizar reuniones de  seguimiento a la mesa de coordinación del Sistema Geodésico Nacional. </t>
  </si>
  <si>
    <t>Tres (3) capas cartográficas corregidas y/o actualizadas.</t>
  </si>
  <si>
    <t>Efectuar proceso de revisión de actualidad y calidad de tres (3) capas cartográficas básicas.</t>
  </si>
  <si>
    <t>Verificar la calidad y actualidad de capas cartográficas básicas 1:50,000 elaboradas y suministradas por otras  instituciones.</t>
  </si>
  <si>
    <t xml:space="preserve">Estandarización de la cartografía digital 1:50,000  suministrada por instituciones y/o obtenidas de las hojas topográficas nacionales </t>
  </si>
  <si>
    <r>
      <t xml:space="preserve">ACTIVIDADES
</t>
    </r>
    <r>
      <rPr>
        <i/>
        <sz val="10"/>
        <rFont val="Arial"/>
        <family val="2"/>
      </rPr>
      <t>Detallar las tareas a realizar para cada acción planteada</t>
    </r>
  </si>
  <si>
    <t>ÁREA DE TRABAJO: DIRECCIÓN DE CARTOGRAFíA</t>
  </si>
  <si>
    <t>Lineamiento 2. Proveer un eficiente servicio a los usuarios</t>
  </si>
  <si>
    <t>CANTIDAD DE ACTIVIDADES</t>
  </si>
  <si>
    <t>CANTIDAD DE ACCIONES</t>
  </si>
  <si>
    <t>ÁREA DE TRABAJO</t>
  </si>
  <si>
    <t>LINEAMIENTOS ESTRATEGICOS</t>
  </si>
  <si>
    <t>CUADRO CONTROL DE ACCIONES</t>
  </si>
  <si>
    <t>Dir. de Cartografía</t>
  </si>
  <si>
    <t>Dir. de Geografía</t>
  </si>
  <si>
    <t>ÁREAS DE TRABAJO</t>
  </si>
  <si>
    <t xml:space="preserve">Dirección de Geografía </t>
  </si>
  <si>
    <t>TOTALES</t>
  </si>
  <si>
    <t>RUTINARIAS</t>
  </si>
  <si>
    <t>TERMINALES</t>
  </si>
  <si>
    <t>NO.</t>
  </si>
  <si>
    <t>ACTIVIDADES RUTINARIAS</t>
  </si>
  <si>
    <t>DESGLOSE DE ACCIONES SEGÚN ÁREAS</t>
  </si>
  <si>
    <t>NIVEL DE AVANCE DE ACTIVIDADES SEGÚN ÁREAS</t>
  </si>
  <si>
    <t>ACTIVIDADES TERMINALES</t>
  </si>
  <si>
    <r>
      <rPr>
        <b/>
        <sz val="11"/>
        <color theme="1"/>
        <rFont val="Arial"/>
        <family val="2"/>
      </rPr>
      <t>Tres (3) asistencias brindadas:</t>
    </r>
    <r>
      <rPr>
        <sz val="11"/>
        <color theme="1"/>
        <rFont val="Arial"/>
        <family val="2"/>
      </rPr>
      <t xml:space="preserve">
- Actualización de los boletines diarios del COVID-19 - ARCOIRIS. Revisión y corrección de mapas COVID-19  en línea.
- Conclusión investigación sobre datos voluntarios - crowdsourcing - y su integración en datos oficiales - IPGH </t>
    </r>
  </si>
  <si>
    <t>PONDERACIÓN</t>
  </si>
  <si>
    <t>PORCENTAJE DE CUMPLIMIENTO ACTIVIDADES  - DIRECCIÓN DE GEOGRAFÍA</t>
  </si>
  <si>
    <t>PORCENTAJE DE CUMPLIMIENTO ACTIVIDADES  - DIRECCIÓN DE CARTOGRAFÍA</t>
  </si>
  <si>
    <r>
      <rPr>
        <b/>
        <sz val="11"/>
        <color theme="1"/>
        <rFont val="Arial"/>
        <family val="2"/>
      </rPr>
      <t>Se actualizaron dos (2) capas capas cartográficas:</t>
    </r>
    <r>
      <rPr>
        <sz val="11"/>
        <color theme="1"/>
        <rFont val="Arial"/>
        <family val="2"/>
      </rPr>
      <t xml:space="preserve"> 
- Geomorfología y el Modelo digital de terreno nacional.
 - Se realiza la actualización de la capa cartográfica de vialidad.</t>
    </r>
  </si>
  <si>
    <r>
      <rPr>
        <b/>
        <sz val="11"/>
        <color theme="1"/>
        <rFont val="Arial"/>
        <family val="2"/>
      </rPr>
      <t>Se efectuaron tres (3) reuniones ordinarias</t>
    </r>
    <r>
      <rPr>
        <sz val="11"/>
        <color theme="1"/>
        <rFont val="Arial"/>
        <family val="2"/>
      </rPr>
      <t xml:space="preserve"> del ahora llamado Comité Interinstitucional de Límites Geográficos (26/ene,  23/feb y  17/mar).
</t>
    </r>
  </si>
  <si>
    <r>
      <rPr>
        <b/>
        <sz val="11"/>
        <color theme="1"/>
        <rFont val="Arial"/>
        <family val="2"/>
      </rPr>
      <t>Cinco (5) solicitudes sometidas</t>
    </r>
    <r>
      <rPr>
        <sz val="11"/>
        <color theme="1"/>
        <rFont val="Arial"/>
        <family val="2"/>
      </rPr>
      <t xml:space="preserve"> al Comité de Límites cinco (5) solicitudes.</t>
    </r>
  </si>
  <si>
    <r>
      <rPr>
        <b/>
        <sz val="11"/>
        <color theme="1"/>
        <rFont val="Arial"/>
        <family val="2"/>
      </rPr>
      <t>Fueron analizadas seis (6)</t>
    </r>
    <r>
      <rPr>
        <sz val="11"/>
        <color theme="1"/>
        <rFont val="Arial"/>
        <family val="2"/>
      </rPr>
      <t xml:space="preserve">  delimitaciones limítrofes remitidos sus respectivos informes a las instituciones correspondientes.
</t>
    </r>
  </si>
  <si>
    <r>
      <rPr>
        <b/>
        <sz val="11"/>
        <color theme="1"/>
        <rFont val="Arial"/>
        <family val="2"/>
      </rPr>
      <t xml:space="preserve">Cinco (5) proyectos </t>
    </r>
    <r>
      <rPr>
        <sz val="11"/>
        <color theme="1"/>
        <rFont val="Arial"/>
        <family val="2"/>
      </rPr>
      <t>técnicos evaluados.</t>
    </r>
  </si>
  <si>
    <r>
      <rPr>
        <b/>
        <sz val="11"/>
        <color theme="1"/>
        <rFont val="Arial"/>
        <family val="2"/>
      </rPr>
      <t xml:space="preserve">Se efectuaron siete (7) </t>
    </r>
    <r>
      <rPr>
        <sz val="11"/>
        <color theme="1"/>
        <rFont val="Arial"/>
        <family val="2"/>
      </rPr>
      <t>acompañamiento a proyectos de desarrollo cartográfico y geodésico.</t>
    </r>
  </si>
  <si>
    <r>
      <rPr>
        <b/>
        <sz val="11"/>
        <color theme="1"/>
        <rFont val="Arial"/>
        <family val="2"/>
      </rPr>
      <t xml:space="preserve"> Veintitres (23) solicitudes </t>
    </r>
    <r>
      <rPr>
        <sz val="11"/>
        <color theme="1"/>
        <rFont val="Arial"/>
        <family val="2"/>
      </rPr>
      <t xml:space="preserve">de servicios de generación de productos cartográficos remitidas.
</t>
    </r>
  </si>
  <si>
    <r>
      <t>Informe de s</t>
    </r>
    <r>
      <rPr>
        <sz val="11"/>
        <rFont val="Arial"/>
        <family val="2"/>
      </rPr>
      <t xml:space="preserve">olicitudes de información enero-marzo 2021 actualizado con un registro de </t>
    </r>
    <r>
      <rPr>
        <b/>
        <sz val="11"/>
        <rFont val="Arial"/>
        <family val="2"/>
      </rPr>
      <t>veinte (28) solicitudes recibidas y veintitres (23) atendidas durante el periodo</t>
    </r>
    <r>
      <rPr>
        <sz val="11"/>
        <rFont val="Arial"/>
        <family val="2"/>
      </rPr>
      <t>.</t>
    </r>
  </si>
  <si>
    <r>
      <rPr>
        <b/>
        <sz val="11"/>
        <color theme="1"/>
        <rFont val="Arial"/>
        <family val="2"/>
      </rPr>
      <t>Fueron realizadas dos (2) jornadas</t>
    </r>
    <r>
      <rPr>
        <sz val="11"/>
        <color theme="1"/>
        <rFont val="Arial"/>
        <family val="2"/>
      </rPr>
      <t xml:space="preserve"> de trabajo para coordinación y desarrollo de los proyectos del catálogo general de símbolos de representación cartográfica y catálogo de objetos (2/feb, 2/mar).</t>
    </r>
  </si>
  <si>
    <r>
      <rPr>
        <b/>
        <sz val="11"/>
        <color theme="1"/>
        <rFont val="Arial"/>
        <family val="2"/>
      </rPr>
      <t xml:space="preserve">Inició consultoría de asistencia técnica por un período de 6 meses </t>
    </r>
    <r>
      <rPr>
        <sz val="11"/>
        <color theme="1"/>
        <rFont val="Arial"/>
        <family val="2"/>
      </rPr>
      <t>con una posible extension según los requerimientos y apoyo de entes externos vinculados a los temas geodésicos de la región, asi como a los actores que conforman las redes geodésicas en República Dominicana.</t>
    </r>
  </si>
  <si>
    <r>
      <rPr>
        <b/>
        <sz val="11"/>
        <color theme="1"/>
        <rFont val="Arial"/>
        <family val="2"/>
      </rPr>
      <t xml:space="preserve">Se realizó una (1) solicitud </t>
    </r>
    <r>
      <rPr>
        <sz val="11"/>
        <color theme="1"/>
        <rFont val="Arial"/>
        <family val="2"/>
      </rPr>
      <t>de información a la Comisión Permanente de Efemérides Patrias (14/ene)</t>
    </r>
  </si>
  <si>
    <r>
      <rPr>
        <b/>
        <sz val="11"/>
        <rFont val="Arial"/>
        <family val="2"/>
      </rPr>
      <t>Una base con  un total de dieciséis (16) documentos</t>
    </r>
    <r>
      <rPr>
        <sz val="11"/>
        <rFont val="Arial"/>
        <family val="2"/>
      </rPr>
      <t xml:space="preserve">.Se recibieron  doce (12) capas cartográficas y cuatro (4) documentos. </t>
    </r>
  </si>
  <si>
    <r>
      <rPr>
        <b/>
        <sz val="11"/>
        <color theme="1"/>
        <rFont val="Arial"/>
        <family val="2"/>
      </rPr>
      <t xml:space="preserve">Un total de dieciséis (16) </t>
    </r>
    <r>
      <rPr>
        <sz val="11"/>
        <color theme="1"/>
        <rFont val="Arial"/>
        <family val="2"/>
      </rPr>
      <t xml:space="preserve">documentos catalogado y archivados.
</t>
    </r>
  </si>
  <si>
    <r>
      <rPr>
        <b/>
        <sz val="11"/>
        <color theme="1"/>
        <rFont val="Arial"/>
        <family val="2"/>
      </rPr>
      <t>Tres (3) videoconferencias</t>
    </r>
    <r>
      <rPr>
        <sz val="11"/>
        <color theme="1"/>
        <rFont val="Arial"/>
        <family val="2"/>
      </rPr>
      <t xml:space="preserve"> facilitadas por parte del IGAC-Colombia  de intercambio de procesos y metodos de registro de la cartogafía en su institución (3,4 y 5/febrero).  Informe técnico de la actividad redactado.</t>
    </r>
  </si>
  <si>
    <r>
      <rPr>
        <b/>
        <sz val="11"/>
        <color theme="1"/>
        <rFont val="Arial"/>
        <family val="2"/>
      </rPr>
      <t>Tres (3) videoconferencias</t>
    </r>
    <r>
      <rPr>
        <sz val="11"/>
        <color theme="1"/>
        <rFont val="Arial"/>
        <family val="2"/>
      </rPr>
      <t xml:space="preserve"> realizadas con técnios del IGAC-Colombia para intercambio de las experiencias en la organización, manejo y almacenamiento de los productos generados en su instituto (3,4 y 5/marzo).  Informe técnico de la actividad en proceso de redacción.</t>
    </r>
  </si>
  <si>
    <r>
      <t>Fueron coordinadas las realización de</t>
    </r>
    <r>
      <rPr>
        <b/>
        <sz val="11"/>
        <color theme="1"/>
        <rFont val="Arial"/>
        <family val="2"/>
      </rPr>
      <t xml:space="preserve"> tres (3) capacitaciones</t>
    </r>
    <r>
      <rPr>
        <sz val="11"/>
        <color theme="1"/>
        <rFont val="Arial"/>
        <family val="2"/>
      </rPr>
      <t xml:space="preserve"> a ser impartidas por técnicos del SIRGAS en el tema de Geodesia dentro del proyecto de cooperación técnica con el BID (14/ene, 22/ene, 5/feb).
Se coordinó el taller "Experiencias en el establecimiento de las redes de monitoreo continuo en latinoamerica" a realizarse el 6 de abril 2021 en coordinacion con el CODIA y SIRGAS (5/feb).</t>
    </r>
  </si>
  <si>
    <t>enero-marzo 2021</t>
  </si>
  <si>
    <t>EVALUACIÓN EJECUCIÓN</t>
  </si>
  <si>
    <t>CRONOGRAMAS 1ER TRIMESTRE</t>
  </si>
  <si>
    <t>ÁREAS EVALUADAS:</t>
  </si>
  <si>
    <t>Santo Domingo D.N.</t>
  </si>
  <si>
    <t>abril 2021</t>
  </si>
  <si>
    <t>1. DIRECCIÓN DE GEOGRAFÍA</t>
  </si>
  <si>
    <t>2. DIRECCIÓN DE CARTOGRAFÍA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</si>
</sst>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"/>
    <numFmt numFmtId="165" formatCode="&quot;$&quot;#,##0.00"/>
    <numFmt numFmtId="166" formatCode="[$DOP]\ #,##0.00"/>
  </numFmts>
  <fonts count="6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u/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sz val="11"/>
      <color rgb="FF201F1E"/>
      <name val="Calibri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i/>
      <sz val="14"/>
      <color theme="1"/>
      <name val="Arial"/>
      <family val="2"/>
    </font>
    <font>
      <i/>
      <sz val="8"/>
      <color theme="1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i/>
      <sz val="8"/>
      <color theme="1"/>
      <name val="Arial"/>
      <family val="2"/>
    </font>
    <font>
      <b/>
      <u/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7" fillId="0" borderId="0" applyNumberFormat="0" applyFont="0" applyBorder="0" applyProtection="0"/>
    <xf numFmtId="0" fontId="14" fillId="0" borderId="0"/>
    <xf numFmtId="0" fontId="25" fillId="0" borderId="1">
      <alignment horizontal="center" vertical="center"/>
    </xf>
    <xf numFmtId="0" fontId="13" fillId="0" borderId="0"/>
    <xf numFmtId="0" fontId="12" fillId="0" borderId="0"/>
    <xf numFmtId="0" fontId="11" fillId="0" borderId="0"/>
    <xf numFmtId="0" fontId="8" fillId="0" borderId="0"/>
    <xf numFmtId="0" fontId="7" fillId="0" borderId="0"/>
    <xf numFmtId="43" fontId="23" fillId="0" borderId="0" applyFont="0" applyFill="0" applyBorder="0" applyAlignment="0" applyProtection="0"/>
    <xf numFmtId="0" fontId="29" fillId="0" borderId="0" applyNumberFormat="0" applyFont="0" applyBorder="0" applyProtection="0"/>
    <xf numFmtId="0" fontId="18" fillId="0" borderId="0" applyNumberFormat="0" applyFont="0" applyFill="0" applyBorder="0" applyProtection="0">
      <alignment wrapText="1"/>
    </xf>
    <xf numFmtId="0" fontId="18" fillId="0" borderId="0"/>
    <xf numFmtId="0" fontId="29" fillId="0" borderId="0" applyNumberFormat="0" applyFont="0" applyFill="0" applyBorder="0" applyProtection="0">
      <alignment wrapText="1"/>
    </xf>
    <xf numFmtId="0" fontId="17" fillId="0" borderId="0" applyNumberFormat="0" applyFont="0" applyBorder="0" applyProtection="0"/>
    <xf numFmtId="0" fontId="29" fillId="0" borderId="0"/>
    <xf numFmtId="43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0" fontId="23" fillId="0" borderId="0"/>
    <xf numFmtId="0" fontId="1" fillId="0" borderId="0"/>
    <xf numFmtId="0" fontId="1" fillId="0" borderId="0"/>
  </cellStyleXfs>
  <cellXfs count="464">
    <xf numFmtId="0" fontId="0" fillId="0" borderId="0" xfId="0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4" fillId="0" borderId="0" xfId="2"/>
    <xf numFmtId="0" fontId="24" fillId="0" borderId="0" xfId="2" applyFont="1"/>
    <xf numFmtId="0" fontId="0" fillId="0" borderId="0" xfId="0" applyFill="1" applyAlignment="1">
      <alignment wrapText="1"/>
    </xf>
    <xf numFmtId="0" fontId="23" fillId="0" borderId="0" xfId="2" applyFont="1"/>
    <xf numFmtId="0" fontId="16" fillId="0" borderId="0" xfId="4" applyFont="1" applyAlignment="1">
      <alignment vertical="center" wrapText="1"/>
    </xf>
    <xf numFmtId="0" fontId="16" fillId="0" borderId="0" xfId="4" applyFont="1" applyAlignment="1">
      <alignment vertical="center"/>
    </xf>
    <xf numFmtId="0" fontId="23" fillId="2" borderId="0" xfId="0" applyFont="1" applyFill="1" applyBorder="1" applyAlignment="1">
      <alignment vertical="center"/>
    </xf>
    <xf numFmtId="0" fontId="26" fillId="0" borderId="0" xfId="4" applyFont="1" applyAlignment="1">
      <alignment vertical="center" wrapText="1"/>
    </xf>
    <xf numFmtId="0" fontId="16" fillId="3" borderId="0" xfId="4" applyFont="1" applyFill="1" applyAlignment="1">
      <alignment vertical="center" wrapText="1"/>
    </xf>
    <xf numFmtId="0" fontId="26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13" fillId="0" borderId="0" xfId="4" applyAlignment="1">
      <alignment vertical="center"/>
    </xf>
    <xf numFmtId="0" fontId="16" fillId="0" borderId="0" xfId="0" applyFont="1" applyBorder="1" applyAlignment="1">
      <alignment vertical="center" wrapText="1"/>
    </xf>
    <xf numFmtId="0" fontId="26" fillId="4" borderId="0" xfId="4" applyFont="1" applyFill="1" applyAlignment="1">
      <alignment vertical="center" wrapText="1"/>
    </xf>
    <xf numFmtId="0" fontId="16" fillId="0" borderId="0" xfId="4" applyFont="1" applyFill="1" applyAlignment="1">
      <alignment vertical="center" wrapText="1"/>
    </xf>
    <xf numFmtId="0" fontId="13" fillId="0" borderId="0" xfId="4" applyFill="1" applyAlignment="1">
      <alignment vertical="center"/>
    </xf>
    <xf numFmtId="0" fontId="27" fillId="0" borderId="0" xfId="0" applyFont="1" applyAlignment="1">
      <alignment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13" fillId="0" borderId="0" xfId="4" applyAlignment="1">
      <alignment vertical="center" wrapText="1"/>
    </xf>
    <xf numFmtId="0" fontId="10" fillId="0" borderId="0" xfId="4" applyFont="1" applyAlignment="1">
      <alignment vertical="center"/>
    </xf>
    <xf numFmtId="0" fontId="10" fillId="0" borderId="0" xfId="4" applyFont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9" fillId="0" borderId="0" xfId="4" applyFont="1" applyAlignment="1">
      <alignment vertical="center"/>
    </xf>
    <xf numFmtId="0" fontId="30" fillId="0" borderId="0" xfId="4" applyFont="1" applyAlignment="1">
      <alignment vertical="center" wrapText="1"/>
    </xf>
    <xf numFmtId="0" fontId="18" fillId="0" borderId="0" xfId="4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7" fillId="0" borderId="0" xfId="8"/>
    <xf numFmtId="0" fontId="7" fillId="0" borderId="0" xfId="8" applyAlignment="1">
      <alignment wrapText="1"/>
    </xf>
    <xf numFmtId="43" fontId="0" fillId="0" borderId="0" xfId="9" applyFont="1" applyAlignment="1">
      <alignment wrapText="1"/>
    </xf>
    <xf numFmtId="0" fontId="6" fillId="0" borderId="0" xfId="8" applyFont="1"/>
    <xf numFmtId="0" fontId="16" fillId="0" borderId="0" xfId="4" quotePrefix="1" applyFont="1" applyFill="1" applyAlignment="1">
      <alignment horizontal="left" vertical="center" wrapText="1"/>
    </xf>
    <xf numFmtId="0" fontId="16" fillId="0" borderId="0" xfId="4" quotePrefix="1" applyFont="1" applyAlignment="1">
      <alignment horizontal="left" vertical="center" wrapText="1"/>
    </xf>
    <xf numFmtId="0" fontId="16" fillId="0" borderId="0" xfId="0" quotePrefix="1" applyFont="1" applyBorder="1" applyAlignment="1">
      <alignment horizontal="left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top" wrapText="1"/>
    </xf>
    <xf numFmtId="0" fontId="33" fillId="2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9" fillId="0" borderId="0" xfId="10" applyFont="1" applyFill="1" applyAlignment="1" applyProtection="1"/>
    <xf numFmtId="0" fontId="29" fillId="0" borderId="0" xfId="10" applyFont="1" applyFill="1" applyAlignment="1" applyProtection="1">
      <alignment horizontal="center" vertical="top" wrapText="1"/>
    </xf>
    <xf numFmtId="0" fontId="29" fillId="8" borderId="0" xfId="10" applyFont="1" applyFill="1" applyAlignment="1" applyProtection="1">
      <alignment horizontal="center" vertical="top" wrapText="1"/>
    </xf>
    <xf numFmtId="0" fontId="29" fillId="0" borderId="0" xfId="10" applyFont="1" applyFill="1" applyAlignment="1" applyProtection="1">
      <alignment horizontal="justify" vertical="top" wrapText="1"/>
    </xf>
    <xf numFmtId="0" fontId="29" fillId="0" borderId="0" xfId="10" applyFont="1" applyFill="1" applyAlignment="1" applyProtection="1">
      <alignment horizontal="center" vertical="top"/>
    </xf>
    <xf numFmtId="0" fontId="29" fillId="0" borderId="0" xfId="10" applyFont="1" applyFill="1" applyAlignment="1" applyProtection="1">
      <alignment vertical="top"/>
    </xf>
    <xf numFmtId="4" fontId="34" fillId="0" borderId="0" xfId="10" applyNumberFormat="1" applyFont="1" applyFill="1" applyAlignment="1" applyProtection="1">
      <alignment horizontal="right" vertical="top"/>
    </xf>
    <xf numFmtId="0" fontId="35" fillId="0" borderId="0" xfId="11" applyFont="1" applyFill="1" applyBorder="1" applyAlignment="1">
      <alignment vertical="center"/>
    </xf>
    <xf numFmtId="0" fontId="36" fillId="0" borderId="0" xfId="12" applyFont="1" applyAlignment="1">
      <alignment vertical="center"/>
    </xf>
    <xf numFmtId="0" fontId="37" fillId="0" borderId="0" xfId="10" applyFont="1" applyFill="1" applyAlignment="1" applyProtection="1">
      <alignment wrapText="1"/>
    </xf>
    <xf numFmtId="0" fontId="39" fillId="9" borderId="26" xfId="13" applyFont="1" applyFill="1" applyBorder="1" applyAlignment="1">
      <alignment horizontal="center" vertical="center" textRotation="90" wrapText="1"/>
    </xf>
    <xf numFmtId="0" fontId="39" fillId="9" borderId="27" xfId="13" applyFont="1" applyFill="1" applyBorder="1" applyAlignment="1">
      <alignment horizontal="center" vertical="center" textRotation="90" wrapText="1"/>
    </xf>
    <xf numFmtId="0" fontId="39" fillId="9" borderId="28" xfId="13" applyFont="1" applyFill="1" applyBorder="1" applyAlignment="1">
      <alignment horizontal="center" vertical="center" textRotation="90" wrapText="1"/>
    </xf>
    <xf numFmtId="164" fontId="38" fillId="10" borderId="31" xfId="13" applyNumberFormat="1" applyFont="1" applyFill="1" applyBorder="1" applyAlignment="1">
      <alignment horizontal="center" vertical="center"/>
    </xf>
    <xf numFmtId="0" fontId="39" fillId="10" borderId="32" xfId="15" applyFont="1" applyFill="1" applyBorder="1" applyAlignment="1">
      <alignment horizontal="center" vertical="center"/>
    </xf>
    <xf numFmtId="164" fontId="39" fillId="10" borderId="32" xfId="13" applyNumberFormat="1" applyFont="1" applyFill="1" applyBorder="1" applyAlignment="1">
      <alignment horizontal="center" vertical="center"/>
    </xf>
    <xf numFmtId="0" fontId="39" fillId="10" borderId="33" xfId="15" applyFont="1" applyFill="1" applyBorder="1" applyAlignment="1">
      <alignment horizontal="center" vertical="center"/>
    </xf>
    <xf numFmtId="0" fontId="38" fillId="10" borderId="34" xfId="15" applyFont="1" applyFill="1" applyBorder="1" applyAlignment="1">
      <alignment vertical="center"/>
    </xf>
    <xf numFmtId="43" fontId="38" fillId="10" borderId="35" xfId="16" applyFont="1" applyFill="1" applyBorder="1" applyAlignment="1">
      <alignment vertical="center"/>
    </xf>
    <xf numFmtId="10" fontId="38" fillId="10" borderId="36" xfId="17" applyNumberFormat="1" applyFont="1" applyFill="1" applyBorder="1" applyAlignment="1">
      <alignment horizontal="center" vertical="center" wrapText="1"/>
    </xf>
    <xf numFmtId="4" fontId="29" fillId="0" borderId="0" xfId="10" applyNumberFormat="1" applyFont="1" applyFill="1" applyAlignment="1" applyProtection="1"/>
    <xf numFmtId="0" fontId="34" fillId="0" borderId="0" xfId="10" applyFont="1" applyFill="1" applyAlignment="1" applyProtection="1">
      <alignment horizontal="justify" vertical="top" wrapText="1"/>
    </xf>
    <xf numFmtId="4" fontId="34" fillId="8" borderId="0" xfId="10" applyNumberFormat="1" applyFont="1" applyFill="1" applyAlignment="1" applyProtection="1">
      <alignment horizontal="center" vertical="top" wrapText="1"/>
    </xf>
    <xf numFmtId="0" fontId="34" fillId="8" borderId="0" xfId="10" applyFont="1" applyFill="1" applyAlignment="1" applyProtection="1">
      <alignment horizontal="center" vertical="top" wrapText="1"/>
    </xf>
    <xf numFmtId="0" fontId="38" fillId="12" borderId="40" xfId="13" applyFont="1" applyFill="1" applyBorder="1" applyAlignment="1">
      <alignment horizontal="center" vertical="center" wrapText="1"/>
    </xf>
    <xf numFmtId="0" fontId="39" fillId="8" borderId="41" xfId="10" applyFont="1" applyFill="1" applyBorder="1" applyAlignment="1" applyProtection="1">
      <alignment horizontal="center" vertical="top" wrapText="1"/>
    </xf>
    <xf numFmtId="0" fontId="39" fillId="8" borderId="42" xfId="10" applyFont="1" applyFill="1" applyBorder="1" applyAlignment="1" applyProtection="1">
      <alignment horizontal="center" vertical="center" wrapText="1"/>
    </xf>
    <xf numFmtId="0" fontId="39" fillId="8" borderId="43" xfId="10" applyFont="1" applyFill="1" applyBorder="1" applyAlignment="1" applyProtection="1">
      <alignment horizontal="center" vertical="center" wrapText="1"/>
    </xf>
    <xf numFmtId="4" fontId="38" fillId="13" borderId="45" xfId="10" applyNumberFormat="1" applyFont="1" applyFill="1" applyBorder="1" applyAlignment="1" applyProtection="1">
      <alignment vertical="center"/>
    </xf>
    <xf numFmtId="9" fontId="38" fillId="13" borderId="45" xfId="19" applyFont="1" applyFill="1" applyBorder="1" applyAlignment="1">
      <alignment horizontal="center" vertical="center" wrapText="1"/>
    </xf>
    <xf numFmtId="0" fontId="39" fillId="0" borderId="46" xfId="10" applyFont="1" applyFill="1" applyBorder="1" applyAlignment="1" applyProtection="1">
      <alignment vertical="center"/>
    </xf>
    <xf numFmtId="43" fontId="39" fillId="11" borderId="47" xfId="16" applyFont="1" applyFill="1" applyBorder="1" applyAlignment="1">
      <alignment vertical="center"/>
    </xf>
    <xf numFmtId="10" fontId="39" fillId="8" borderId="48" xfId="17" applyNumberFormat="1" applyFont="1" applyFill="1" applyBorder="1" applyAlignment="1">
      <alignment horizontal="center" vertical="center" wrapText="1"/>
    </xf>
    <xf numFmtId="0" fontId="39" fillId="8" borderId="49" xfId="10" applyFont="1" applyFill="1" applyBorder="1" applyAlignment="1" applyProtection="1">
      <alignment horizontal="center" vertical="center" wrapText="1"/>
    </xf>
    <xf numFmtId="0" fontId="39" fillId="2" borderId="51" xfId="10" applyFont="1" applyFill="1" applyBorder="1" applyAlignment="1" applyProtection="1">
      <alignment vertical="center"/>
    </xf>
    <xf numFmtId="43" fontId="41" fillId="2" borderId="52" xfId="16" applyFont="1" applyFill="1" applyBorder="1" applyAlignment="1">
      <alignment vertical="center"/>
    </xf>
    <xf numFmtId="10" fontId="39" fillId="12" borderId="53" xfId="18" applyNumberFormat="1" applyFont="1" applyFill="1" applyBorder="1" applyAlignment="1" applyProtection="1">
      <alignment horizontal="center" vertical="center" wrapText="1"/>
    </xf>
    <xf numFmtId="49" fontId="39" fillId="8" borderId="43" xfId="10" applyNumberFormat="1" applyFont="1" applyFill="1" applyBorder="1" applyAlignment="1" applyProtection="1">
      <alignment horizontal="center" vertical="center" wrapText="1"/>
    </xf>
    <xf numFmtId="49" fontId="39" fillId="8" borderId="50" xfId="1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3" fontId="0" fillId="0" borderId="0" xfId="9" applyFont="1"/>
    <xf numFmtId="43" fontId="19" fillId="0" borderId="0" xfId="9" applyFont="1" applyAlignment="1">
      <alignment vertical="center" wrapText="1"/>
    </xf>
    <xf numFmtId="43" fontId="20" fillId="0" borderId="0" xfId="9" applyFont="1" applyAlignment="1">
      <alignment vertical="center" wrapText="1"/>
    </xf>
    <xf numFmtId="43" fontId="15" fillId="0" borderId="0" xfId="9" applyFont="1" applyAlignment="1">
      <alignment horizontal="center" vertical="center" wrapText="1"/>
    </xf>
    <xf numFmtId="43" fontId="22" fillId="0" borderId="0" xfId="9" applyFont="1" applyAlignment="1">
      <alignment vertical="center" wrapText="1"/>
    </xf>
    <xf numFmtId="43" fontId="21" fillId="0" borderId="0" xfId="9" applyFont="1" applyAlignment="1">
      <alignment wrapText="1"/>
    </xf>
    <xf numFmtId="0" fontId="0" fillId="0" borderId="6" xfId="0" applyFill="1" applyBorder="1" applyAlignment="1">
      <alignment horizontal="justify" vertical="center" wrapText="1"/>
    </xf>
    <xf numFmtId="0" fontId="0" fillId="0" borderId="0" xfId="0" applyFont="1" applyAlignment="1">
      <alignment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justify" vertical="top" wrapText="1"/>
    </xf>
    <xf numFmtId="0" fontId="32" fillId="0" borderId="6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wrapText="1"/>
    </xf>
    <xf numFmtId="0" fontId="42" fillId="0" borderId="0" xfId="0" applyFont="1" applyFill="1" applyAlignment="1">
      <alignment wrapText="1"/>
    </xf>
    <xf numFmtId="0" fontId="43" fillId="0" borderId="16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2" fillId="0" borderId="14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justify" vertical="top" wrapText="1"/>
    </xf>
    <xf numFmtId="0" fontId="32" fillId="0" borderId="14" xfId="0" quotePrefix="1" applyFont="1" applyFill="1" applyBorder="1" applyAlignment="1">
      <alignment horizontal="left" vertical="top" wrapText="1"/>
    </xf>
    <xf numFmtId="0" fontId="32" fillId="0" borderId="21" xfId="0" quotePrefix="1" applyFont="1" applyFill="1" applyBorder="1" applyAlignment="1">
      <alignment horizontal="left" vertical="top" wrapText="1"/>
    </xf>
    <xf numFmtId="0" fontId="32" fillId="0" borderId="21" xfId="0" applyFont="1" applyFill="1" applyBorder="1" applyAlignment="1">
      <alignment horizontal="justify" vertical="center" wrapText="1"/>
    </xf>
    <xf numFmtId="0" fontId="32" fillId="0" borderId="14" xfId="0" applyFont="1" applyFill="1" applyBorder="1" applyAlignment="1">
      <alignment horizontal="justify" vertical="top"/>
    </xf>
    <xf numFmtId="0" fontId="0" fillId="0" borderId="14" xfId="0" applyFill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32" fillId="0" borderId="16" xfId="0" quotePrefix="1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57" xfId="0" applyFont="1" applyBorder="1" applyAlignment="1">
      <alignment vertical="top" wrapText="1"/>
    </xf>
    <xf numFmtId="0" fontId="26" fillId="16" borderId="58" xfId="0" applyFont="1" applyFill="1" applyBorder="1" applyAlignment="1">
      <alignment horizontal="justify" vertical="center" wrapText="1"/>
    </xf>
    <xf numFmtId="0" fontId="16" fillId="0" borderId="59" xfId="0" applyFont="1" applyBorder="1" applyAlignment="1">
      <alignment vertical="top" wrapText="1"/>
    </xf>
    <xf numFmtId="0" fontId="26" fillId="17" borderId="60" xfId="0" applyFont="1" applyFill="1" applyBorder="1" applyAlignment="1">
      <alignment horizontal="justify" vertical="center" wrapText="1"/>
    </xf>
    <xf numFmtId="0" fontId="16" fillId="0" borderId="61" xfId="0" applyFont="1" applyBorder="1" applyAlignment="1">
      <alignment vertical="top" wrapText="1"/>
    </xf>
    <xf numFmtId="0" fontId="26" fillId="15" borderId="62" xfId="0" applyFont="1" applyFill="1" applyBorder="1" applyAlignment="1">
      <alignment horizontal="justify" vertical="center" wrapText="1"/>
    </xf>
    <xf numFmtId="0" fontId="16" fillId="0" borderId="61" xfId="0" applyFont="1" applyBorder="1" applyAlignment="1">
      <alignment vertical="center" wrapText="1"/>
    </xf>
    <xf numFmtId="0" fontId="26" fillId="18" borderId="62" xfId="0" applyFont="1" applyFill="1" applyBorder="1" applyAlignment="1">
      <alignment horizontal="justify" vertical="center"/>
    </xf>
    <xf numFmtId="0" fontId="26" fillId="14" borderId="62" xfId="0" applyFont="1" applyFill="1" applyBorder="1" applyAlignment="1">
      <alignment horizontal="justify" vertical="center" wrapText="1"/>
    </xf>
    <xf numFmtId="0" fontId="16" fillId="0" borderId="43" xfId="0" applyFont="1" applyBorder="1" applyAlignment="1">
      <alignment vertical="top" wrapText="1"/>
    </xf>
    <xf numFmtId="0" fontId="26" fillId="19" borderId="41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0" fillId="14" borderId="6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justify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8" fillId="0" borderId="21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left" vertical="top" wrapText="1"/>
    </xf>
    <xf numFmtId="0" fontId="32" fillId="0" borderId="14" xfId="0" quotePrefix="1" applyFont="1" applyFill="1" applyBorder="1" applyAlignment="1">
      <alignment horizontal="justify" vertical="center" wrapText="1"/>
    </xf>
    <xf numFmtId="0" fontId="32" fillId="0" borderId="14" xfId="0" quotePrefix="1" applyFont="1" applyFill="1" applyBorder="1" applyAlignment="1">
      <alignment horizontal="justify" vertical="top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2" fillId="0" borderId="6" xfId="0" quotePrefix="1" applyFont="1" applyFill="1" applyBorder="1" applyAlignment="1">
      <alignment horizontal="justify" vertical="center" wrapText="1"/>
    </xf>
    <xf numFmtId="0" fontId="32" fillId="0" borderId="73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 horizontal="justify" vertical="top" wrapText="1"/>
    </xf>
    <xf numFmtId="0" fontId="32" fillId="0" borderId="73" xfId="0" quotePrefix="1" applyFont="1" applyFill="1" applyBorder="1" applyAlignment="1">
      <alignment horizontal="center" vertical="top" wrapText="1"/>
    </xf>
    <xf numFmtId="0" fontId="32" fillId="0" borderId="73" xfId="0" applyFont="1" applyFill="1" applyBorder="1" applyAlignment="1">
      <alignment horizontal="center" vertical="top" wrapText="1"/>
    </xf>
    <xf numFmtId="0" fontId="32" fillId="0" borderId="73" xfId="0" applyFont="1" applyFill="1" applyBorder="1" applyAlignment="1">
      <alignment horizontal="center" vertical="center" wrapText="1"/>
    </xf>
    <xf numFmtId="0" fontId="32" fillId="0" borderId="73" xfId="0" quotePrefix="1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top"/>
    </xf>
    <xf numFmtId="0" fontId="32" fillId="0" borderId="74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top"/>
    </xf>
    <xf numFmtId="0" fontId="23" fillId="0" borderId="0" xfId="0" applyFont="1"/>
    <xf numFmtId="0" fontId="26" fillId="6" borderId="40" xfId="0" applyFont="1" applyFill="1" applyBorder="1" applyAlignment="1">
      <alignment horizontal="center" vertical="center" wrapText="1"/>
    </xf>
    <xf numFmtId="0" fontId="26" fillId="6" borderId="50" xfId="0" applyFont="1" applyFill="1" applyBorder="1" applyAlignment="1">
      <alignment horizontal="center" vertical="center" wrapText="1"/>
    </xf>
    <xf numFmtId="0" fontId="16" fillId="19" borderId="80" xfId="0" applyFont="1" applyFill="1" applyBorder="1" applyAlignment="1">
      <alignment horizontal="justify" vertical="center" wrapText="1"/>
    </xf>
    <xf numFmtId="9" fontId="16" fillId="0" borderId="82" xfId="29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 wrapText="1"/>
    </xf>
    <xf numFmtId="9" fontId="16" fillId="0" borderId="83" xfId="29" applyFont="1" applyBorder="1" applyAlignment="1">
      <alignment horizontal="center" vertical="center" wrapText="1"/>
    </xf>
    <xf numFmtId="0" fontId="16" fillId="14" borderId="62" xfId="0" applyFont="1" applyFill="1" applyBorder="1" applyAlignment="1">
      <alignment horizontal="justify" vertical="center" wrapText="1"/>
    </xf>
    <xf numFmtId="9" fontId="16" fillId="0" borderId="85" xfId="29" applyFont="1" applyBorder="1" applyAlignment="1">
      <alignment horizontal="center" vertical="center"/>
    </xf>
    <xf numFmtId="9" fontId="16" fillId="0" borderId="61" xfId="29" applyFont="1" applyBorder="1" applyAlignment="1">
      <alignment horizontal="center" vertical="center" wrapText="1"/>
    </xf>
    <xf numFmtId="0" fontId="16" fillId="18" borderId="62" xfId="0" applyFont="1" applyFill="1" applyBorder="1" applyAlignment="1">
      <alignment horizontal="justify" vertical="center"/>
    </xf>
    <xf numFmtId="9" fontId="16" fillId="0" borderId="85" xfId="29" applyFont="1" applyBorder="1" applyAlignment="1">
      <alignment horizontal="center" vertical="center" wrapText="1"/>
    </xf>
    <xf numFmtId="0" fontId="16" fillId="15" borderId="62" xfId="0" applyFont="1" applyFill="1" applyBorder="1" applyAlignment="1">
      <alignment horizontal="justify" vertical="center" wrapText="1"/>
    </xf>
    <xf numFmtId="9" fontId="16" fillId="0" borderId="87" xfId="29" applyFont="1" applyBorder="1" applyAlignment="1">
      <alignment horizontal="center" vertical="center" wrapText="1"/>
    </xf>
    <xf numFmtId="0" fontId="16" fillId="16" borderId="58" xfId="0" applyFont="1" applyFill="1" applyBorder="1" applyAlignment="1">
      <alignment horizontal="justify" vertical="center" wrapText="1"/>
    </xf>
    <xf numFmtId="9" fontId="16" fillId="0" borderId="20" xfId="29" applyFont="1" applyBorder="1" applyAlignment="1">
      <alignment horizontal="center" vertical="center" wrapText="1"/>
    </xf>
    <xf numFmtId="9" fontId="16" fillId="0" borderId="91" xfId="29" applyFont="1" applyBorder="1" applyAlignment="1">
      <alignment horizontal="center" vertical="center" wrapText="1"/>
    </xf>
    <xf numFmtId="0" fontId="48" fillId="6" borderId="31" xfId="0" applyFont="1" applyFill="1" applyBorder="1" applyAlignment="1">
      <alignment horizontal="center" vertical="center" wrapText="1"/>
    </xf>
    <xf numFmtId="9" fontId="48" fillId="6" borderId="33" xfId="29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0" fontId="16" fillId="0" borderId="0" xfId="0" applyFont="1" applyAlignment="1">
      <alignment horizontal="justify" vertical="center"/>
    </xf>
    <xf numFmtId="0" fontId="26" fillId="6" borderId="5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top"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74" xfId="0" applyFill="1" applyBorder="1" applyAlignment="1">
      <alignment horizontal="justify" vertical="center" wrapText="1"/>
    </xf>
    <xf numFmtId="0" fontId="32" fillId="0" borderId="74" xfId="30" quotePrefix="1" applyFont="1" applyFill="1" applyBorder="1" applyAlignment="1">
      <alignment horizontal="center" vertical="center" wrapText="1"/>
    </xf>
    <xf numFmtId="0" fontId="32" fillId="0" borderId="2" xfId="30" quotePrefix="1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top" wrapText="1"/>
    </xf>
    <xf numFmtId="0" fontId="0" fillId="2" borderId="1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32" fillId="0" borderId="73" xfId="30" applyFont="1" applyFill="1" applyBorder="1" applyAlignment="1">
      <alignment horizontal="justify" vertical="top" wrapText="1"/>
    </xf>
    <xf numFmtId="0" fontId="0" fillId="2" borderId="7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justify" vertical="top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justify" vertical="top" wrapText="1"/>
    </xf>
    <xf numFmtId="0" fontId="0" fillId="0" borderId="73" xfId="30" applyFont="1" applyBorder="1" applyAlignment="1">
      <alignment horizontal="justify" vertical="top" wrapText="1"/>
    </xf>
    <xf numFmtId="0" fontId="32" fillId="0" borderId="14" xfId="30" applyFont="1" applyBorder="1" applyAlignment="1">
      <alignment horizontal="justify" vertical="top" wrapText="1"/>
    </xf>
    <xf numFmtId="0" fontId="32" fillId="2" borderId="73" xfId="31" applyFont="1" applyFill="1" applyBorder="1" applyAlignment="1">
      <alignment horizontal="justify" vertical="top" wrapText="1"/>
    </xf>
    <xf numFmtId="0" fontId="32" fillId="2" borderId="73" xfId="30" applyFont="1" applyFill="1" applyBorder="1" applyAlignment="1">
      <alignment horizontal="center" vertical="center" wrapText="1"/>
    </xf>
    <xf numFmtId="0" fontId="32" fillId="2" borderId="14" xfId="30" applyFont="1" applyFill="1" applyBorder="1" applyAlignment="1">
      <alignment horizontal="justify" vertical="top" wrapText="1"/>
    </xf>
    <xf numFmtId="0" fontId="32" fillId="2" borderId="14" xfId="0" applyFont="1" applyFill="1" applyBorder="1" applyAlignment="1">
      <alignment horizontal="justify" vertical="top" wrapText="1"/>
    </xf>
    <xf numFmtId="0" fontId="0" fillId="2" borderId="14" xfId="0" applyFont="1" applyFill="1" applyBorder="1" applyAlignment="1">
      <alignment horizontal="center" vertical="top" wrapText="1"/>
    </xf>
    <xf numFmtId="0" fontId="36" fillId="0" borderId="14" xfId="0" applyFont="1" applyBorder="1" applyAlignment="1" applyProtection="1">
      <alignment horizontal="left" vertical="center" wrapText="1"/>
      <protection locked="0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0" fillId="14" borderId="14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2" borderId="73" xfId="30" applyFont="1" applyFill="1" applyBorder="1" applyAlignment="1">
      <alignment horizontal="center" vertical="center" wrapText="1"/>
    </xf>
    <xf numFmtId="0" fontId="0" fillId="2" borderId="14" xfId="30" applyFont="1" applyFill="1" applyBorder="1" applyAlignment="1">
      <alignment horizontal="justify" vertical="top" wrapText="1"/>
    </xf>
    <xf numFmtId="49" fontId="32" fillId="2" borderId="73" xfId="30" applyNumberFormat="1" applyFont="1" applyFill="1" applyBorder="1" applyAlignment="1">
      <alignment horizontal="justify" vertical="top" wrapText="1"/>
    </xf>
    <xf numFmtId="0" fontId="0" fillId="0" borderId="54" xfId="0" quotePrefix="1" applyBorder="1" applyAlignment="1">
      <alignment horizontal="justify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95" xfId="0" applyBorder="1" applyAlignment="1">
      <alignment horizontal="justify" vertical="top" wrapText="1"/>
    </xf>
    <xf numFmtId="0" fontId="32" fillId="0" borderId="73" xfId="30" applyFont="1" applyFill="1" applyBorder="1" applyAlignment="1">
      <alignment horizontal="center" vertical="center" wrapText="1"/>
    </xf>
    <xf numFmtId="0" fontId="32" fillId="0" borderId="14" xfId="30" applyFont="1" applyFill="1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0" fontId="0" fillId="0" borderId="95" xfId="0" applyFont="1" applyBorder="1" applyAlignment="1" applyProtection="1">
      <alignment horizontal="justify" vertical="top" wrapText="1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32" fillId="0" borderId="73" xfId="30" applyNumberFormat="1" applyFont="1" applyBorder="1" applyAlignment="1">
      <alignment horizontal="justify" vertical="top" wrapText="1"/>
    </xf>
    <xf numFmtId="0" fontId="32" fillId="0" borderId="73" xfId="30" applyFont="1" applyBorder="1" applyAlignment="1">
      <alignment horizontal="center" vertical="center" wrapText="1"/>
    </xf>
    <xf numFmtId="49" fontId="32" fillId="2" borderId="96" xfId="30" applyNumberFormat="1" applyFont="1" applyFill="1" applyBorder="1" applyAlignment="1">
      <alignment horizontal="left" vertical="top" wrapText="1"/>
    </xf>
    <xf numFmtId="0" fontId="32" fillId="0" borderId="97" xfId="30" applyFont="1" applyBorder="1" applyAlignment="1">
      <alignment horizontal="center" vertical="center" wrapText="1"/>
    </xf>
    <xf numFmtId="0" fontId="32" fillId="0" borderId="63" xfId="30" applyFont="1" applyBorder="1" applyAlignment="1">
      <alignment horizontal="left" vertical="top" wrapText="1"/>
    </xf>
    <xf numFmtId="166" fontId="0" fillId="0" borderId="0" xfId="0" applyNumberFormat="1" applyAlignment="1">
      <alignment horizontal="center" vertical="center" wrapText="1"/>
    </xf>
    <xf numFmtId="0" fontId="32" fillId="2" borderId="73" xfId="0" applyFont="1" applyFill="1" applyBorder="1" applyAlignment="1">
      <alignment horizontal="justify" vertical="center" wrapText="1"/>
    </xf>
    <xf numFmtId="0" fontId="32" fillId="2" borderId="73" xfId="0" applyFont="1" applyFill="1" applyBorder="1" applyAlignment="1">
      <alignment horizontal="justify" vertical="top" wrapText="1"/>
    </xf>
    <xf numFmtId="0" fontId="0" fillId="2" borderId="73" xfId="0" applyFont="1" applyFill="1" applyBorder="1" applyAlignment="1">
      <alignment horizontal="justify" vertical="top" wrapText="1"/>
    </xf>
    <xf numFmtId="0" fontId="32" fillId="2" borderId="73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top" wrapText="1"/>
    </xf>
    <xf numFmtId="0" fontId="0" fillId="0" borderId="14" xfId="0" applyFont="1" applyBorder="1" applyAlignment="1">
      <alignment horizontal="justify" vertical="top" wrapText="1"/>
    </xf>
    <xf numFmtId="49" fontId="32" fillId="0" borderId="73" xfId="0" applyNumberFormat="1" applyFont="1" applyFill="1" applyBorder="1" applyAlignment="1">
      <alignment horizontal="justify" vertical="top" wrapText="1"/>
    </xf>
    <xf numFmtId="0" fontId="32" fillId="2" borderId="14" xfId="0" applyFont="1" applyFill="1" applyBorder="1" applyAlignment="1">
      <alignment horizontal="center" vertical="top" wrapText="1"/>
    </xf>
    <xf numFmtId="49" fontId="32" fillId="2" borderId="73" xfId="0" quotePrefix="1" applyNumberFormat="1" applyFont="1" applyFill="1" applyBorder="1" applyAlignment="1">
      <alignment horizontal="justify" vertical="top" wrapText="1"/>
    </xf>
    <xf numFmtId="0" fontId="0" fillId="2" borderId="68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32" fillId="2" borderId="6" xfId="0" quotePrefix="1" applyFont="1" applyFill="1" applyBorder="1" applyAlignment="1">
      <alignment horizontal="justify" vertical="top" wrapText="1"/>
    </xf>
    <xf numFmtId="0" fontId="19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9" fontId="0" fillId="2" borderId="68" xfId="29" applyFont="1" applyFill="1" applyBorder="1" applyAlignment="1">
      <alignment horizontal="center" vertical="center" wrapText="1"/>
    </xf>
    <xf numFmtId="9" fontId="0" fillId="2" borderId="6" xfId="29" applyFont="1" applyFill="1" applyBorder="1" applyAlignment="1">
      <alignment horizontal="center" vertical="center" wrapText="1"/>
    </xf>
    <xf numFmtId="9" fontId="0" fillId="2" borderId="14" xfId="29" applyFont="1" applyFill="1" applyBorder="1" applyAlignment="1">
      <alignment horizontal="center" vertical="center" wrapText="1"/>
    </xf>
    <xf numFmtId="9" fontId="0" fillId="2" borderId="5" xfId="29" applyFont="1" applyFill="1" applyBorder="1" applyAlignment="1">
      <alignment horizontal="center" vertical="center" wrapText="1"/>
    </xf>
    <xf numFmtId="9" fontId="0" fillId="0" borderId="6" xfId="29" applyFont="1" applyFill="1" applyBorder="1" applyAlignment="1">
      <alignment horizontal="center" vertical="center" wrapText="1"/>
    </xf>
    <xf numFmtId="9" fontId="0" fillId="2" borderId="11" xfId="29" applyFont="1" applyFill="1" applyBorder="1" applyAlignment="1">
      <alignment horizontal="center" vertical="center" wrapText="1"/>
    </xf>
    <xf numFmtId="9" fontId="0" fillId="0" borderId="2" xfId="29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2" fillId="20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9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0" fillId="2" borderId="56" xfId="0" applyFill="1" applyBorder="1" applyAlignment="1">
      <alignment horizontal="justify" vertical="center" wrapText="1"/>
    </xf>
    <xf numFmtId="0" fontId="16" fillId="2" borderId="69" xfId="0" applyFont="1" applyFill="1" applyBorder="1" applyAlignment="1">
      <alignment horizontal="center" vertical="center" wrapText="1"/>
    </xf>
    <xf numFmtId="0" fontId="16" fillId="2" borderId="101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0" fillId="2" borderId="102" xfId="0" applyFill="1" applyBorder="1" applyAlignment="1">
      <alignment horizontal="justify" vertical="center" wrapText="1"/>
    </xf>
    <xf numFmtId="0" fontId="53" fillId="21" borderId="8" xfId="0" applyFont="1" applyFill="1" applyBorder="1" applyAlignment="1">
      <alignment horizontal="center" vertical="center" wrapText="1"/>
    </xf>
    <xf numFmtId="0" fontId="53" fillId="21" borderId="70" xfId="0" applyFont="1" applyFill="1" applyBorder="1" applyAlignment="1">
      <alignment horizontal="center" vertical="center" wrapText="1"/>
    </xf>
    <xf numFmtId="0" fontId="53" fillId="21" borderId="4" xfId="0" applyFont="1" applyFill="1" applyBorder="1" applyAlignment="1">
      <alignment horizontal="center" vertical="center" wrapText="1"/>
    </xf>
    <xf numFmtId="0" fontId="53" fillId="21" borderId="103" xfId="0" applyFont="1" applyFill="1" applyBorder="1" applyAlignment="1">
      <alignment horizontal="center" vertical="center" wrapText="1"/>
    </xf>
    <xf numFmtId="0" fontId="48" fillId="21" borderId="104" xfId="0" applyFont="1" applyFill="1" applyBorder="1" applyAlignment="1">
      <alignment horizontal="center" vertical="center" wrapText="1"/>
    </xf>
    <xf numFmtId="0" fontId="54" fillId="0" borderId="0" xfId="0" quotePrefix="1" applyFont="1" applyAlignment="1">
      <alignment vertical="center" wrapText="1"/>
    </xf>
    <xf numFmtId="0" fontId="1" fillId="0" borderId="0" xfId="33"/>
    <xf numFmtId="0" fontId="23" fillId="2" borderId="0" xfId="32" applyFill="1" applyAlignment="1">
      <alignment horizontal="center"/>
    </xf>
    <xf numFmtId="0" fontId="23" fillId="2" borderId="0" xfId="32" applyFill="1"/>
    <xf numFmtId="0" fontId="45" fillId="22" borderId="34" xfId="32" applyFont="1" applyFill="1" applyBorder="1" applyAlignment="1">
      <alignment horizontal="center" vertical="center"/>
    </xf>
    <xf numFmtId="0" fontId="45" fillId="22" borderId="1" xfId="32" applyFont="1" applyFill="1" applyBorder="1" applyAlignment="1">
      <alignment horizontal="center" vertical="center"/>
    </xf>
    <xf numFmtId="0" fontId="45" fillId="22" borderId="33" xfId="32" applyFont="1" applyFill="1" applyBorder="1" applyAlignment="1">
      <alignment horizontal="center" vertical="center"/>
    </xf>
    <xf numFmtId="0" fontId="45" fillId="22" borderId="32" xfId="32" applyFont="1" applyFill="1" applyBorder="1" applyAlignment="1">
      <alignment horizontal="center" vertical="center"/>
    </xf>
    <xf numFmtId="0" fontId="45" fillId="22" borderId="105" xfId="32" applyFont="1" applyFill="1" applyBorder="1" applyAlignment="1">
      <alignment horizontal="center" vertical="center"/>
    </xf>
    <xf numFmtId="0" fontId="42" fillId="2" borderId="90" xfId="32" applyFont="1" applyFill="1" applyBorder="1" applyAlignment="1">
      <alignment horizontal="center" vertical="center" wrapText="1"/>
    </xf>
    <xf numFmtId="0" fontId="42" fillId="2" borderId="106" xfId="32" applyFont="1" applyFill="1" applyBorder="1" applyAlignment="1">
      <alignment horizontal="center" vertical="center" wrapText="1"/>
    </xf>
    <xf numFmtId="0" fontId="42" fillId="2" borderId="57" xfId="32" applyFont="1" applyFill="1" applyBorder="1" applyAlignment="1">
      <alignment horizontal="center" vertical="center" wrapText="1"/>
    </xf>
    <xf numFmtId="0" fontId="42" fillId="2" borderId="107" xfId="32" applyFont="1" applyFill="1" applyBorder="1" applyAlignment="1">
      <alignment horizontal="center" vertical="center" wrapText="1"/>
    </xf>
    <xf numFmtId="0" fontId="42" fillId="2" borderId="88" xfId="32" applyFont="1" applyFill="1" applyBorder="1" applyAlignment="1">
      <alignment horizontal="left" vertical="center" wrapText="1"/>
    </xf>
    <xf numFmtId="0" fontId="42" fillId="2" borderId="58" xfId="32" applyFont="1" applyFill="1" applyBorder="1" applyAlignment="1">
      <alignment horizontal="center" vertical="center"/>
    </xf>
    <xf numFmtId="0" fontId="42" fillId="2" borderId="98" xfId="32" applyFont="1" applyFill="1" applyBorder="1" applyAlignment="1">
      <alignment horizontal="center" vertical="center" wrapText="1"/>
    </xf>
    <xf numFmtId="0" fontId="42" fillId="2" borderId="108" xfId="32" applyFont="1" applyFill="1" applyBorder="1" applyAlignment="1">
      <alignment horizontal="center" vertical="center" wrapText="1"/>
    </xf>
    <xf numFmtId="0" fontId="42" fillId="2" borderId="61" xfId="32" applyFont="1" applyFill="1" applyBorder="1" applyAlignment="1">
      <alignment horizontal="center" vertical="center" wrapText="1"/>
    </xf>
    <xf numFmtId="0" fontId="42" fillId="2" borderId="109" xfId="32" applyFont="1" applyFill="1" applyBorder="1" applyAlignment="1">
      <alignment horizontal="center" vertical="center" wrapText="1"/>
    </xf>
    <xf numFmtId="0" fontId="42" fillId="2" borderId="110" xfId="32" applyFont="1" applyFill="1" applyBorder="1" applyAlignment="1">
      <alignment horizontal="left" vertical="center" wrapText="1"/>
    </xf>
    <xf numFmtId="0" fontId="42" fillId="2" borderId="111" xfId="32" applyFont="1" applyFill="1" applyBorder="1" applyAlignment="1">
      <alignment horizontal="center" vertical="center"/>
    </xf>
    <xf numFmtId="0" fontId="32" fillId="6" borderId="113" xfId="32" applyFont="1" applyFill="1" applyBorder="1" applyAlignment="1">
      <alignment horizontal="center" vertical="center"/>
    </xf>
    <xf numFmtId="0" fontId="32" fillId="6" borderId="82" xfId="32" applyFont="1" applyFill="1" applyBorder="1" applyAlignment="1">
      <alignment horizontal="center" vertical="center"/>
    </xf>
    <xf numFmtId="0" fontId="32" fillId="6" borderId="42" xfId="32" applyFont="1" applyFill="1" applyBorder="1" applyAlignment="1">
      <alignment horizontal="center" vertical="center"/>
    </xf>
    <xf numFmtId="0" fontId="32" fillId="6" borderId="41" xfId="32" applyFont="1" applyFill="1" applyBorder="1" applyAlignment="1">
      <alignment horizontal="center" vertical="center"/>
    </xf>
    <xf numFmtId="0" fontId="15" fillId="2" borderId="0" xfId="32" applyFont="1" applyFill="1" applyAlignment="1">
      <alignment horizontal="center" vertical="center" wrapText="1"/>
    </xf>
    <xf numFmtId="0" fontId="1" fillId="2" borderId="0" xfId="33" applyFill="1"/>
    <xf numFmtId="0" fontId="57" fillId="22" borderId="92" xfId="32" applyFont="1" applyFill="1" applyBorder="1" applyAlignment="1">
      <alignment horizontal="center" vertical="center"/>
    </xf>
    <xf numFmtId="1" fontId="1" fillId="0" borderId="0" xfId="33" applyNumberFormat="1"/>
    <xf numFmtId="1" fontId="57" fillId="23" borderId="79" xfId="32" applyNumberFormat="1" applyFont="1" applyFill="1" applyBorder="1" applyAlignment="1">
      <alignment horizontal="center" vertical="center"/>
    </xf>
    <xf numFmtId="1" fontId="57" fillId="22" borderId="79" xfId="32" applyNumberFormat="1" applyFont="1" applyFill="1" applyBorder="1" applyAlignment="1">
      <alignment horizontal="center" vertical="center"/>
    </xf>
    <xf numFmtId="1" fontId="23" fillId="24" borderId="98" xfId="32" applyNumberFormat="1" applyFill="1" applyBorder="1" applyAlignment="1">
      <alignment horizontal="center" vertical="center"/>
    </xf>
    <xf numFmtId="1" fontId="23" fillId="0" borderId="98" xfId="32" applyNumberFormat="1" applyBorder="1" applyAlignment="1">
      <alignment horizontal="center" vertical="center"/>
    </xf>
    <xf numFmtId="0" fontId="23" fillId="0" borderId="108" xfId="32" applyBorder="1" applyAlignment="1">
      <alignment horizontal="left" vertical="center" wrapText="1"/>
    </xf>
    <xf numFmtId="0" fontId="23" fillId="0" borderId="108" xfId="32" applyBorder="1" applyAlignment="1">
      <alignment horizontal="center" vertical="center"/>
    </xf>
    <xf numFmtId="0" fontId="23" fillId="24" borderId="46" xfId="32" applyFill="1" applyBorder="1" applyAlignment="1">
      <alignment horizontal="center" vertical="center"/>
    </xf>
    <xf numFmtId="0" fontId="23" fillId="0" borderId="46" xfId="32" applyBorder="1" applyAlignment="1">
      <alignment horizontal="center" vertical="center"/>
    </xf>
    <xf numFmtId="0" fontId="23" fillId="0" borderId="116" xfId="32" applyBorder="1" applyAlignment="1">
      <alignment horizontal="left" vertical="center" wrapText="1"/>
    </xf>
    <xf numFmtId="0" fontId="23" fillId="0" borderId="116" xfId="32" applyBorder="1" applyAlignment="1">
      <alignment horizontal="center" vertical="center"/>
    </xf>
    <xf numFmtId="0" fontId="57" fillId="23" borderId="1" xfId="32" applyFont="1" applyFill="1" applyBorder="1" applyAlignment="1">
      <alignment horizontal="center" vertical="center"/>
    </xf>
    <xf numFmtId="0" fontId="57" fillId="22" borderId="92" xfId="32" applyFont="1" applyFill="1" applyBorder="1" applyAlignment="1">
      <alignment horizontal="center" vertical="center" wrapText="1"/>
    </xf>
    <xf numFmtId="0" fontId="57" fillId="22" borderId="1" xfId="32" applyFont="1" applyFill="1" applyBorder="1" applyAlignment="1">
      <alignment horizontal="center" vertical="center"/>
    </xf>
    <xf numFmtId="0" fontId="16" fillId="2" borderId="0" xfId="32" applyFont="1" applyFill="1" applyAlignment="1">
      <alignment horizontal="center"/>
    </xf>
    <xf numFmtId="0" fontId="48" fillId="0" borderId="0" xfId="0" applyFont="1"/>
    <xf numFmtId="0" fontId="0" fillId="0" borderId="0" xfId="0" applyAlignment="1">
      <alignment horizontal="justify" wrapText="1"/>
    </xf>
    <xf numFmtId="0" fontId="15" fillId="0" borderId="0" xfId="0" applyFont="1" applyAlignment="1">
      <alignment horizontal="justify" vertical="center" wrapText="1"/>
    </xf>
    <xf numFmtId="0" fontId="0" fillId="0" borderId="18" xfId="0" applyBorder="1" applyAlignment="1">
      <alignment horizontal="justify" vertical="top" wrapText="1"/>
    </xf>
    <xf numFmtId="0" fontId="0" fillId="0" borderId="95" xfId="0" quotePrefix="1" applyBorder="1" applyAlignment="1">
      <alignment horizontal="justify" vertical="center" wrapText="1"/>
    </xf>
    <xf numFmtId="0" fontId="0" fillId="0" borderId="95" xfId="0" quotePrefix="1" applyBorder="1" applyAlignment="1">
      <alignment horizontal="justify" vertical="top" wrapText="1"/>
    </xf>
    <xf numFmtId="0" fontId="0" fillId="0" borderId="95" xfId="0" applyBorder="1" applyAlignment="1">
      <alignment horizontal="justify" vertical="center" wrapText="1"/>
    </xf>
    <xf numFmtId="0" fontId="0" fillId="2" borderId="10" xfId="0" applyFill="1" applyBorder="1" applyAlignment="1">
      <alignment horizontal="justify" vertical="top" wrapText="1"/>
    </xf>
    <xf numFmtId="0" fontId="0" fillId="2" borderId="10" xfId="0" quotePrefix="1" applyFill="1" applyBorder="1" applyAlignment="1">
      <alignment horizontal="justify" vertical="top" wrapText="1"/>
    </xf>
    <xf numFmtId="0" fontId="0" fillId="0" borderId="54" xfId="0" applyBorder="1" applyAlignment="1" applyProtection="1">
      <alignment horizontal="justify" vertical="top" wrapText="1"/>
      <protection locked="0"/>
    </xf>
    <xf numFmtId="0" fontId="32" fillId="2" borderId="54" xfId="0" quotePrefix="1" applyFont="1" applyFill="1" applyBorder="1" applyAlignment="1" applyProtection="1">
      <alignment horizontal="justify" vertical="top" wrapText="1"/>
      <protection locked="0"/>
    </xf>
    <xf numFmtId="0" fontId="0" fillId="0" borderId="54" xfId="0" applyBorder="1" applyAlignment="1">
      <alignment horizontal="justify" vertical="top" wrapText="1"/>
    </xf>
    <xf numFmtId="0" fontId="0" fillId="0" borderId="54" xfId="0" applyBorder="1" applyAlignment="1">
      <alignment horizontal="justify" vertical="center" wrapText="1"/>
    </xf>
    <xf numFmtId="0" fontId="0" fillId="0" borderId="94" xfId="0" applyBorder="1" applyAlignment="1">
      <alignment horizontal="justify" vertical="center" wrapText="1"/>
    </xf>
    <xf numFmtId="4" fontId="0" fillId="0" borderId="0" xfId="0" applyNumberFormat="1" applyAlignment="1">
      <alignment horizontal="justify" wrapText="1"/>
    </xf>
    <xf numFmtId="166" fontId="0" fillId="0" borderId="0" xfId="0" applyNumberFormat="1" applyAlignment="1">
      <alignment horizontal="justify" wrapText="1"/>
    </xf>
    <xf numFmtId="165" fontId="0" fillId="0" borderId="0" xfId="0" applyNumberFormat="1" applyAlignment="1">
      <alignment horizontal="justify" wrapText="1"/>
    </xf>
    <xf numFmtId="0" fontId="0" fillId="0" borderId="0" xfId="0" applyAlignment="1">
      <alignment horizontal="center"/>
    </xf>
    <xf numFmtId="0" fontId="26" fillId="21" borderId="92" xfId="0" applyFont="1" applyFill="1" applyBorder="1" applyAlignment="1">
      <alignment horizontal="right" vertical="center" wrapText="1"/>
    </xf>
    <xf numFmtId="0" fontId="26" fillId="21" borderId="34" xfId="0" applyFont="1" applyFill="1" applyBorder="1" applyAlignment="1">
      <alignment horizontal="right" vertical="center" wrapText="1"/>
    </xf>
    <xf numFmtId="0" fontId="50" fillId="0" borderId="65" xfId="32" applyFont="1" applyBorder="1" applyAlignment="1">
      <alignment horizontal="left" vertical="center" wrapText="1"/>
    </xf>
    <xf numFmtId="0" fontId="57" fillId="22" borderId="115" xfId="32" applyFont="1" applyFill="1" applyBorder="1" applyAlignment="1">
      <alignment horizontal="right" vertical="center"/>
    </xf>
    <xf numFmtId="0" fontId="57" fillId="22" borderId="65" xfId="32" applyFont="1" applyFill="1" applyBorder="1" applyAlignment="1">
      <alignment horizontal="right" vertical="center"/>
    </xf>
    <xf numFmtId="0" fontId="55" fillId="2" borderId="65" xfId="32" applyFont="1" applyFill="1" applyBorder="1" applyAlignment="1">
      <alignment horizontal="justify" vertical="center" wrapText="1"/>
    </xf>
    <xf numFmtId="0" fontId="58" fillId="2" borderId="65" xfId="32" applyFont="1" applyFill="1" applyBorder="1" applyAlignment="1">
      <alignment horizontal="justify" vertical="center" wrapText="1"/>
    </xf>
    <xf numFmtId="0" fontId="49" fillId="2" borderId="19" xfId="32" applyFont="1" applyFill="1" applyBorder="1" applyAlignment="1">
      <alignment horizontal="center" vertical="center" wrapText="1"/>
    </xf>
    <xf numFmtId="0" fontId="49" fillId="2" borderId="113" xfId="32" applyFont="1" applyFill="1" applyBorder="1" applyAlignment="1">
      <alignment horizontal="center" vertical="center" wrapText="1"/>
    </xf>
    <xf numFmtId="0" fontId="56" fillId="22" borderId="77" xfId="32" applyFont="1" applyFill="1" applyBorder="1" applyAlignment="1">
      <alignment horizontal="center" vertical="center" wrapText="1"/>
    </xf>
    <xf numFmtId="0" fontId="56" fillId="22" borderId="112" xfId="32" applyFont="1" applyFill="1" applyBorder="1" applyAlignment="1">
      <alignment horizontal="center" vertical="center" wrapText="1"/>
    </xf>
    <xf numFmtId="0" fontId="57" fillId="22" borderId="76" xfId="32" applyFont="1" applyFill="1" applyBorder="1" applyAlignment="1">
      <alignment horizontal="center" vertical="center"/>
    </xf>
    <xf numFmtId="0" fontId="57" fillId="22" borderId="78" xfId="32" applyFont="1" applyFill="1" applyBorder="1" applyAlignment="1">
      <alignment horizontal="center" vertical="center"/>
    </xf>
    <xf numFmtId="0" fontId="57" fillId="22" borderId="75" xfId="32" applyFont="1" applyFill="1" applyBorder="1" applyAlignment="1">
      <alignment horizontal="center" vertical="center"/>
    </xf>
    <xf numFmtId="0" fontId="57" fillId="22" borderId="40" xfId="32" applyFont="1" applyFill="1" applyBorder="1" applyAlignment="1">
      <alignment horizontal="center" vertical="center"/>
    </xf>
    <xf numFmtId="0" fontId="45" fillId="22" borderId="92" xfId="32" applyFont="1" applyFill="1" applyBorder="1" applyAlignment="1">
      <alignment horizontal="right" vertical="center"/>
    </xf>
    <xf numFmtId="0" fontId="45" fillId="22" borderId="105" xfId="32" applyFont="1" applyFill="1" applyBorder="1" applyAlignment="1">
      <alignment horizontal="right" vertical="center"/>
    </xf>
    <xf numFmtId="0" fontId="55" fillId="2" borderId="64" xfId="32" applyFont="1" applyFill="1" applyBorder="1" applyAlignment="1">
      <alignment horizontal="left"/>
    </xf>
    <xf numFmtId="0" fontId="57" fillId="22" borderId="114" xfId="32" applyFont="1" applyFill="1" applyBorder="1" applyAlignment="1">
      <alignment horizontal="center" vertical="center"/>
    </xf>
    <xf numFmtId="0" fontId="57" fillId="22" borderId="93" xfId="32" applyFont="1" applyFill="1" applyBorder="1" applyAlignment="1">
      <alignment horizontal="center" vertical="center"/>
    </xf>
    <xf numFmtId="0" fontId="57" fillId="22" borderId="34" xfId="3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4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19" fillId="6" borderId="0" xfId="0" quotePrefix="1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20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3" fillId="6" borderId="9" xfId="0" applyFont="1" applyFill="1" applyBorder="1" applyAlignment="1">
      <alignment horizontal="center" vertical="center" wrapText="1"/>
    </xf>
    <xf numFmtId="0" fontId="43" fillId="6" borderId="12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5" fillId="7" borderId="56" xfId="0" applyFont="1" applyFill="1" applyBorder="1" applyAlignment="1">
      <alignment horizontal="center" vertical="center" wrapText="1"/>
    </xf>
    <xf numFmtId="0" fontId="45" fillId="7" borderId="55" xfId="0" applyFont="1" applyFill="1" applyBorder="1" applyAlignment="1">
      <alignment horizontal="center" vertical="center" wrapText="1"/>
    </xf>
    <xf numFmtId="0" fontId="45" fillId="7" borderId="54" xfId="0" applyFont="1" applyFill="1" applyBorder="1" applyAlignment="1">
      <alignment horizontal="center" vertical="center" wrapText="1"/>
    </xf>
    <xf numFmtId="0" fontId="43" fillId="6" borderId="17" xfId="0" applyFont="1" applyFill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center" vertical="center" wrapText="1"/>
    </xf>
    <xf numFmtId="0" fontId="43" fillId="6" borderId="18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justify" vertical="center" wrapText="1"/>
    </xf>
    <xf numFmtId="0" fontId="26" fillId="2" borderId="46" xfId="0" applyFont="1" applyFill="1" applyBorder="1" applyAlignment="1">
      <alignment horizontal="justify" vertical="center" wrapText="1"/>
    </xf>
    <xf numFmtId="0" fontId="16" fillId="0" borderId="81" xfId="0" applyFont="1" applyBorder="1" applyAlignment="1">
      <alignment horizontal="justify" vertical="top"/>
    </xf>
    <xf numFmtId="0" fontId="16" fillId="0" borderId="47" xfId="0" applyFont="1" applyBorder="1" applyAlignment="1">
      <alignment horizontal="justify" vertical="top"/>
    </xf>
    <xf numFmtId="0" fontId="16" fillId="0" borderId="46" xfId="0" applyFont="1" applyBorder="1" applyAlignment="1">
      <alignment horizontal="justify" vertical="top"/>
    </xf>
    <xf numFmtId="0" fontId="16" fillId="0" borderId="84" xfId="0" applyFont="1" applyBorder="1" applyAlignment="1">
      <alignment horizontal="justify" vertical="top"/>
    </xf>
    <xf numFmtId="0" fontId="16" fillId="0" borderId="85" xfId="0" applyFont="1" applyBorder="1" applyAlignment="1">
      <alignment horizontal="justify" vertical="top"/>
    </xf>
    <xf numFmtId="0" fontId="16" fillId="0" borderId="86" xfId="0" applyFont="1" applyBorder="1" applyAlignment="1">
      <alignment horizontal="justify" vertical="top"/>
    </xf>
    <xf numFmtId="0" fontId="16" fillId="0" borderId="84" xfId="0" applyFont="1" applyBorder="1" applyAlignment="1">
      <alignment horizontal="justify" vertical="center" wrapText="1"/>
    </xf>
    <xf numFmtId="0" fontId="16" fillId="0" borderId="85" xfId="0" applyFont="1" applyBorder="1" applyAlignment="1">
      <alignment horizontal="justify" vertical="center" wrapText="1"/>
    </xf>
    <xf numFmtId="0" fontId="16" fillId="0" borderId="86" xfId="0" applyFont="1" applyBorder="1" applyAlignment="1">
      <alignment horizontal="justify" vertical="center" wrapText="1"/>
    </xf>
    <xf numFmtId="0" fontId="16" fillId="0" borderId="84" xfId="0" applyFont="1" applyBorder="1" applyAlignment="1">
      <alignment horizontal="justify" vertical="top" wrapText="1"/>
    </xf>
    <xf numFmtId="0" fontId="16" fillId="0" borderId="85" xfId="0" applyFont="1" applyBorder="1" applyAlignment="1">
      <alignment horizontal="justify" vertical="top" wrapText="1"/>
    </xf>
    <xf numFmtId="0" fontId="16" fillId="0" borderId="86" xfId="0" applyFont="1" applyBorder="1" applyAlignment="1">
      <alignment horizontal="justify" vertical="top" wrapText="1"/>
    </xf>
    <xf numFmtId="0" fontId="16" fillId="0" borderId="88" xfId="0" applyFont="1" applyBorder="1" applyAlignment="1">
      <alignment horizontal="justify" vertical="top" wrapText="1"/>
    </xf>
    <xf numFmtId="0" fontId="16" fillId="0" borderId="89" xfId="0" applyFont="1" applyBorder="1" applyAlignment="1">
      <alignment horizontal="justify" vertical="top" wrapText="1"/>
    </xf>
    <xf numFmtId="0" fontId="16" fillId="0" borderId="90" xfId="0" applyFont="1" applyBorder="1" applyAlignment="1">
      <alignment horizontal="justify" vertical="top" wrapText="1"/>
    </xf>
    <xf numFmtId="0" fontId="48" fillId="6" borderId="92" xfId="0" applyFont="1" applyFill="1" applyBorder="1" applyAlignment="1">
      <alignment horizontal="right" vertical="center" wrapText="1"/>
    </xf>
    <xf numFmtId="0" fontId="48" fillId="6" borderId="93" xfId="0" applyFont="1" applyFill="1" applyBorder="1" applyAlignment="1">
      <alignment horizontal="right" vertical="center" wrapText="1"/>
    </xf>
    <xf numFmtId="0" fontId="26" fillId="6" borderId="75" xfId="0" applyFont="1" applyFill="1" applyBorder="1" applyAlignment="1">
      <alignment horizontal="justify" vertical="center" wrapText="1"/>
    </xf>
    <xf numFmtId="0" fontId="26" fillId="6" borderId="40" xfId="0" applyFont="1" applyFill="1" applyBorder="1" applyAlignment="1">
      <alignment horizontal="justify" vertical="center" wrapText="1"/>
    </xf>
    <xf numFmtId="0" fontId="26" fillId="6" borderId="76" xfId="0" applyFont="1" applyFill="1" applyBorder="1" applyAlignment="1">
      <alignment horizontal="center" vertical="center" wrapText="1"/>
    </xf>
    <xf numFmtId="0" fontId="26" fillId="6" borderId="64" xfId="0" applyFont="1" applyFill="1" applyBorder="1" applyAlignment="1">
      <alignment horizontal="center" vertical="center" wrapText="1"/>
    </xf>
    <xf numFmtId="0" fontId="26" fillId="6" borderId="77" xfId="0" applyFont="1" applyFill="1" applyBorder="1" applyAlignment="1">
      <alignment horizontal="center" vertical="center" wrapText="1"/>
    </xf>
    <xf numFmtId="0" fontId="26" fillId="6" borderId="78" xfId="0" applyFont="1" applyFill="1" applyBorder="1" applyAlignment="1">
      <alignment horizontal="center" vertical="center" wrapText="1"/>
    </xf>
    <xf numFmtId="0" fontId="26" fillId="6" borderId="65" xfId="0" applyFont="1" applyFill="1" applyBorder="1" applyAlignment="1">
      <alignment horizontal="center" vertical="center" wrapText="1"/>
    </xf>
    <xf numFmtId="0" fontId="26" fillId="6" borderId="79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48" fillId="0" borderId="66" xfId="0" applyFont="1" applyFill="1" applyBorder="1" applyAlignment="1">
      <alignment horizontal="center" vertical="center" wrapText="1"/>
    </xf>
    <xf numFmtId="0" fontId="48" fillId="0" borderId="71" xfId="0" applyFont="1" applyFill="1" applyBorder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3" fillId="6" borderId="67" xfId="0" applyFont="1" applyFill="1" applyBorder="1" applyAlignment="1">
      <alignment horizontal="center" vertical="center" wrapText="1"/>
    </xf>
    <xf numFmtId="0" fontId="43" fillId="6" borderId="68" xfId="0" applyFont="1" applyFill="1" applyBorder="1" applyAlignment="1">
      <alignment horizontal="center" vertical="center" wrapText="1"/>
    </xf>
    <xf numFmtId="0" fontId="43" fillId="6" borderId="69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7" borderId="21" xfId="0" applyFont="1" applyFill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43" fillId="0" borderId="98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8" fillId="6" borderId="92" xfId="0" applyFont="1" applyFill="1" applyBorder="1" applyAlignment="1">
      <alignment horizontal="center" vertical="center" wrapText="1"/>
    </xf>
    <xf numFmtId="0" fontId="48" fillId="6" borderId="93" xfId="0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 vertical="center" wrapText="1"/>
    </xf>
    <xf numFmtId="0" fontId="26" fillId="2" borderId="46" xfId="0" applyFont="1" applyFill="1" applyBorder="1" applyAlignment="1">
      <alignment horizontal="center" vertical="center" wrapText="1"/>
    </xf>
    <xf numFmtId="0" fontId="39" fillId="8" borderId="22" xfId="13" applyFont="1" applyFill="1" applyBorder="1" applyAlignment="1">
      <alignment horizontal="center" vertical="center" wrapText="1"/>
    </xf>
    <xf numFmtId="0" fontId="39" fillId="8" borderId="23" xfId="13" applyFont="1" applyFill="1" applyBorder="1" applyAlignment="1">
      <alignment horizontal="center" vertical="center" wrapText="1"/>
    </xf>
    <xf numFmtId="0" fontId="38" fillId="9" borderId="24" xfId="10" applyFont="1" applyFill="1" applyBorder="1" applyAlignment="1" applyProtection="1">
      <alignment horizontal="center" vertical="center"/>
    </xf>
    <xf numFmtId="0" fontId="38" fillId="9" borderId="29" xfId="10" applyFont="1" applyFill="1" applyBorder="1" applyAlignment="1" applyProtection="1">
      <alignment horizontal="center" vertical="center"/>
    </xf>
    <xf numFmtId="0" fontId="40" fillId="6" borderId="19" xfId="14" applyFont="1" applyFill="1" applyBorder="1" applyAlignment="1">
      <alignment horizontal="center" vertical="center" wrapText="1"/>
    </xf>
    <xf numFmtId="0" fontId="40" fillId="6" borderId="20" xfId="14" applyFont="1" applyFill="1" applyBorder="1" applyAlignment="1">
      <alignment horizontal="center" vertical="center"/>
    </xf>
    <xf numFmtId="0" fontId="38" fillId="9" borderId="25" xfId="10" applyFont="1" applyFill="1" applyBorder="1" applyAlignment="1" applyProtection="1">
      <alignment horizontal="center" vertical="center" wrapText="1"/>
    </xf>
    <xf numFmtId="0" fontId="38" fillId="9" borderId="30" xfId="10" applyFont="1" applyFill="1" applyBorder="1" applyAlignment="1" applyProtection="1">
      <alignment horizontal="center" vertical="center" wrapText="1"/>
    </xf>
    <xf numFmtId="0" fontId="38" fillId="13" borderId="37" xfId="10" applyFont="1" applyFill="1" applyBorder="1" applyAlignment="1" applyProtection="1">
      <alignment horizontal="center" vertical="center"/>
    </xf>
    <xf numFmtId="0" fontId="38" fillId="13" borderId="38" xfId="10" applyFont="1" applyFill="1" applyBorder="1" applyAlignment="1" applyProtection="1">
      <alignment horizontal="center" vertical="center"/>
    </xf>
    <xf numFmtId="0" fontId="38" fillId="13" borderId="39" xfId="10" applyFont="1" applyFill="1" applyBorder="1" applyAlignment="1" applyProtection="1">
      <alignment horizontal="center" vertical="center"/>
    </xf>
    <xf numFmtId="0" fontId="38" fillId="13" borderId="44" xfId="10" applyFont="1" applyFill="1" applyBorder="1" applyAlignment="1" applyProtection="1">
      <alignment horizontal="center" vertical="center"/>
    </xf>
    <xf numFmtId="0" fontId="38" fillId="0" borderId="0" xfId="10" applyFont="1" applyFill="1" applyAlignment="1" applyProtection="1">
      <alignment horizontal="center"/>
    </xf>
    <xf numFmtId="0" fontId="35" fillId="0" borderId="0" xfId="11" applyFont="1" applyFill="1" applyBorder="1" applyAlignment="1">
      <alignment horizontal="center" vertical="center"/>
    </xf>
    <xf numFmtId="0" fontId="36" fillId="0" borderId="0" xfId="12" applyFont="1" applyAlignment="1">
      <alignment horizontal="center" vertical="center"/>
    </xf>
    <xf numFmtId="0" fontId="35" fillId="0" borderId="0" xfId="12" applyFont="1" applyBorder="1" applyAlignment="1">
      <alignment horizontal="center" wrapText="1"/>
    </xf>
    <xf numFmtId="0" fontId="29" fillId="5" borderId="0" xfId="0" applyFont="1" applyFill="1" applyBorder="1" applyAlignment="1">
      <alignment horizontal="justify" vertical="center" wrapText="1"/>
    </xf>
  </cellXfs>
  <cellStyles count="35">
    <cellStyle name="Millares" xfId="9" builtinId="3"/>
    <cellStyle name="Millares 2" xfId="16" xr:uid="{00000000-0005-0000-0000-000001000000}"/>
    <cellStyle name="Normal" xfId="0" builtinId="0"/>
    <cellStyle name="Normal 2" xfId="2" xr:uid="{00000000-0005-0000-0000-000003000000}"/>
    <cellStyle name="Normal 2 11" xfId="32" xr:uid="{00000000-0005-0000-0000-000004000000}"/>
    <cellStyle name="Normal 2 2" xfId="6" xr:uid="{00000000-0005-0000-0000-000005000000}"/>
    <cellStyle name="Normal 2 2 2 2 2" xfId="10" xr:uid="{00000000-0005-0000-0000-000006000000}"/>
    <cellStyle name="Normal 2 2 2 2 3 2" xfId="12" xr:uid="{00000000-0005-0000-0000-000007000000}"/>
    <cellStyle name="Normal 2 2 2 3" xfId="14" xr:uid="{00000000-0005-0000-0000-000008000000}"/>
    <cellStyle name="Normal 2 3" xfId="22" xr:uid="{00000000-0005-0000-0000-000009000000}"/>
    <cellStyle name="Normal 2 3 2" xfId="1" xr:uid="{00000000-0005-0000-0000-00000A000000}"/>
    <cellStyle name="Normal 2 3 3" xfId="23" xr:uid="{00000000-0005-0000-0000-00000B000000}"/>
    <cellStyle name="Normal 2 3 4" xfId="33" xr:uid="{00000000-0005-0000-0000-00000C000000}"/>
    <cellStyle name="Normal 2 4" xfId="24" xr:uid="{00000000-0005-0000-0000-00000D000000}"/>
    <cellStyle name="Normal 2 4 2" xfId="28" xr:uid="{00000000-0005-0000-0000-00000E000000}"/>
    <cellStyle name="Normal 2 4 3" xfId="30" xr:uid="{00000000-0005-0000-0000-00000F000000}"/>
    <cellStyle name="Normal 3" xfId="4" xr:uid="{00000000-0005-0000-0000-000010000000}"/>
    <cellStyle name="Normal 3 2" xfId="21" xr:uid="{00000000-0005-0000-0000-000011000000}"/>
    <cellStyle name="Normal 3 2 2" xfId="15" xr:uid="{00000000-0005-0000-0000-000012000000}"/>
    <cellStyle name="Normal 4" xfId="5" xr:uid="{00000000-0005-0000-0000-000013000000}"/>
    <cellStyle name="Normal 5" xfId="8" xr:uid="{00000000-0005-0000-0000-000014000000}"/>
    <cellStyle name="Normal 5 2" xfId="7" xr:uid="{00000000-0005-0000-0000-000015000000}"/>
    <cellStyle name="Normal 5 2 2" xfId="20" xr:uid="{00000000-0005-0000-0000-000016000000}"/>
    <cellStyle name="Normal 5 2 2 2" xfId="27" xr:uid="{00000000-0005-0000-0000-000017000000}"/>
    <cellStyle name="Normal 5 2 3" xfId="26" xr:uid="{00000000-0005-0000-0000-000018000000}"/>
    <cellStyle name="Normal 5 3" xfId="25" xr:uid="{00000000-0005-0000-0000-000019000000}"/>
    <cellStyle name="Normal 5 3 2" xfId="31" xr:uid="{00000000-0005-0000-0000-00001A000000}"/>
    <cellStyle name="Normal 6" xfId="34" xr:uid="{00000000-0005-0000-0000-00001B000000}"/>
    <cellStyle name="Normal_D2006 2 2" xfId="11" xr:uid="{00000000-0005-0000-0000-00001C000000}"/>
    <cellStyle name="Normal_D2006 2 2 2" xfId="13" xr:uid="{00000000-0005-0000-0000-00001D000000}"/>
    <cellStyle name="Porcentaje" xfId="29" builtinId="5"/>
    <cellStyle name="Porcentaje 2" xfId="18" xr:uid="{00000000-0005-0000-0000-00001F000000}"/>
    <cellStyle name="Porcentual 2 2" xfId="17" xr:uid="{00000000-0005-0000-0000-000020000000}"/>
    <cellStyle name="Porcentual 3 2 2" xfId="19" xr:uid="{00000000-0005-0000-0000-000021000000}"/>
    <cellStyle name="ProcessBody" xfId="3" xr:uid="{00000000-0005-0000-0000-000022000000}"/>
  </cellStyles>
  <dxfs count="4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231321</xdr:colOff>
      <xdr:row>0</xdr:row>
      <xdr:rowOff>78012</xdr:rowOff>
    </xdr:from>
    <xdr:to>
      <xdr:col>4</xdr:col>
      <xdr:colOff>680817</xdr:colOff>
      <xdr:row>6</xdr:row>
      <xdr:rowOff>162377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821" y="78012"/>
          <a:ext cx="2163996" cy="1145722"/>
        </a:xfrm>
        <a:prstGeom prst="rect">
          <a:avLst/>
        </a:prstGeom>
      </xdr:spPr>
    </xdr:pic>
    <xdr:clientData/>
  </xdr:twoCellAnchor>
  <xdr:twoCellAnchor editAs="oneCell">
    <xdr:from>
      <xdr:col>2</xdr:col>
      <xdr:colOff>629559</xdr:colOff>
      <xdr:row>8</xdr:row>
      <xdr:rowOff>71664</xdr:rowOff>
    </xdr:from>
    <xdr:to>
      <xdr:col>4</xdr:col>
      <xdr:colOff>433615</xdr:colOff>
      <xdr:row>12</xdr:row>
      <xdr:rowOff>24826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33036" b="-33927"/>
        <a:stretch/>
      </xdr:blipFill>
      <xdr:spPr>
        <a:xfrm>
          <a:off x="2344059" y="1519464"/>
          <a:ext cx="1518556" cy="677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2389174</xdr:colOff>
      <xdr:row>1</xdr:row>
      <xdr:rowOff>167366</xdr:rowOff>
    </xdr:from>
    <xdr:to>
      <xdr:col>16</xdr:col>
      <xdr:colOff>4774646</xdr:colOff>
      <xdr:row>5</xdr:row>
      <xdr:rowOff>239345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2531" y="344259"/>
          <a:ext cx="2385472" cy="779550"/>
        </a:xfrm>
        <a:prstGeom prst="rect">
          <a:avLst/>
        </a:prstGeom>
      </xdr:spPr>
    </xdr:pic>
    <xdr:clientData/>
  </xdr:twoCellAnchor>
  <xdr:oneCellAnchor>
    <xdr:from>
      <xdr:col>0</xdr:col>
      <xdr:colOff>74840</xdr:colOff>
      <xdr:row>0</xdr:row>
      <xdr:rowOff>170087</xdr:rowOff>
    </xdr:from>
    <xdr:ext cx="1343538" cy="1321266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840" y="170087"/>
          <a:ext cx="1343538" cy="132126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2581034</xdr:colOff>
      <xdr:row>2</xdr:row>
      <xdr:rowOff>92529</xdr:rowOff>
    </xdr:from>
    <xdr:to>
      <xdr:col>16</xdr:col>
      <xdr:colOff>4966506</xdr:colOff>
      <xdr:row>6</xdr:row>
      <xdr:rowOff>164508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0A6B0C-1026-4A11-8E0F-E171E68C9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9534" y="473529"/>
          <a:ext cx="2385472" cy="833979"/>
        </a:xfrm>
        <a:prstGeom prst="rect">
          <a:avLst/>
        </a:prstGeom>
      </xdr:spPr>
    </xdr:pic>
    <xdr:clientData/>
  </xdr:twoCellAnchor>
  <xdr:oneCellAnchor>
    <xdr:from>
      <xdr:col>0</xdr:col>
      <xdr:colOff>412750</xdr:colOff>
      <xdr:row>2</xdr:row>
      <xdr:rowOff>31750</xdr:rowOff>
    </xdr:from>
    <xdr:ext cx="1343538" cy="1321266"/>
    <xdr:pic>
      <xdr:nvPicPr>
        <xdr:cNvPr id="4" name="1 Imagen" descr="escudo.jpg">
          <a:extLst>
            <a:ext uri="{FF2B5EF4-FFF2-40B4-BE49-F238E27FC236}">
              <a16:creationId xmlns:a16="http://schemas.microsoft.com/office/drawing/2014/main" id="{C23E1245-1684-4103-9A4F-77B8DFB02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750" y="412750"/>
          <a:ext cx="1343538" cy="132126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1581150</xdr:colOff>
      <xdr:row>0</xdr:row>
      <xdr:rowOff>0</xdr:rowOff>
    </xdr:from>
    <xdr:to>
      <xdr:col>4</xdr:col>
      <xdr:colOff>3086100</xdr:colOff>
      <xdr:row>4</xdr:row>
      <xdr:rowOff>123825</xdr:rowOff>
    </xdr:to>
    <xdr:pic>
      <xdr:nvPicPr>
        <xdr:cNvPr id="2" name="1 Imagen" descr="Logo Presidencia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0"/>
          <a:ext cx="15049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illaman/Desktop/LAURA%20GUZMAN%20ANALISTA%20PYD/POA%202020/POAS%20INDIVIDUALES/MATRIZ%20POA%202020%20IGN-JJH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NOGRAMAS%20POA%202020\ENERO-MARZO\CRONOGRAMA%20GENERAL%20ENERO-MARZ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guzman/Desktop/CRONOGRAMAS%20POA%202020/ENERO-MARZO/MATRIZ%20POA%202020%20GEOGRAF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S%20DE%20TRABAJO\PLANES%20OPERATIVOS\2011\POA%20GENERAL\POA%202011%20FINAL%20CONSOLIDAD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 ACTIVIDADES"/>
      <sheetName val="MATRIZ POA"/>
      <sheetName val="GEOGRAFIA"/>
      <sheetName val="CARTOGRAFIA"/>
      <sheetName val="DAF"/>
      <sheetName val="PyD"/>
      <sheetName val="RRHH"/>
      <sheetName val="TIC"/>
      <sheetName val="COMUNICACIONES"/>
      <sheetName val="JURIDICA"/>
      <sheetName val="OAI"/>
      <sheetName val="CEP"/>
      <sheetName val="RIESGOS"/>
      <sheetName val="LIN-OBJ-PROD"/>
      <sheetName val="ÁREAS IGN-JJHM"/>
      <sheetName val="UNIDADES DE MEDIDA"/>
      <sheetName val="PONDERACIONES"/>
      <sheetName val="LISTADO CLASIFIC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Lineamiento 1. Asegurar la sostenibilidad financiera</v>
          </cell>
        </row>
        <row r="3">
          <cell r="A3" t="str">
            <v>Lineamiento 2. Proveer un eficiente servicio a los usuarios</v>
          </cell>
        </row>
        <row r="4">
          <cell r="A4" t="str">
            <v>Lineamiento 3. Posicionar al IGNJJHM como el rector de la geografía nacional.</v>
          </cell>
        </row>
        <row r="5">
          <cell r="A5" t="str">
            <v>Lineamiento 4. Asegurar la eficiencia de los procesos internos y del personal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POR AREA"/>
      <sheetName val="DISTRIBUCIÓN DE ACTIVIDADES"/>
      <sheetName val="CUADRO CONTROL"/>
      <sheetName val="NIVEL DE AVANCE"/>
      <sheetName val="GRAFICA"/>
      <sheetName val="DESGLOSE CUADRO CONTROL"/>
      <sheetName val="MATRIZ GENERAL"/>
      <sheetName val="GEOGRAFIA"/>
      <sheetName val="ev.mat. geografia"/>
      <sheetName val="CARTOGRAFIA"/>
      <sheetName val="ev. mat. cartografia"/>
      <sheetName val="Otras act. Cartografía"/>
      <sheetName val="RIESGOS"/>
      <sheetName val="LIN-OBJ-PROD"/>
      <sheetName val="ÁREAS IGN-JJHM"/>
      <sheetName val="UNIDADES DE MEDIDA"/>
      <sheetName val="PONDERACIÓN"/>
      <sheetName val="PONDERACIONES"/>
      <sheetName val="LISTADO CLASIFIC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Lineamiento 1. Asegurar la sostenibilidad financiera</v>
          </cell>
        </row>
        <row r="3">
          <cell r="A3" t="str">
            <v>Lineamiento 2. Proveer un eficiente servicio a los usuarios</v>
          </cell>
        </row>
        <row r="4">
          <cell r="A4" t="str">
            <v>Lineamiento 3. Posicionar al IGNJJHM como el rector de la geografía nacional.</v>
          </cell>
        </row>
        <row r="5">
          <cell r="A5" t="str">
            <v>Lineamiento 4. Asegurar la eficiencia de los procesos internos y del personal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otras actividades"/>
      <sheetName val="PONDERACIÓN"/>
      <sheetName val="RIESGOS"/>
      <sheetName val="LIN-OBJ-PROD"/>
      <sheetName val="ÁREAS IGN-JJHM"/>
      <sheetName val="UNIDADES DE MEDIDA"/>
      <sheetName val="PONDERACIONES"/>
      <sheetName val="LISTADO CLASIFICADOR"/>
    </sheetNames>
    <sheetDataSet>
      <sheetData sheetId="0"/>
      <sheetData sheetId="1"/>
      <sheetData sheetId="2"/>
      <sheetData sheetId="3"/>
      <sheetData sheetId="4">
        <row r="2">
          <cell r="A2" t="str">
            <v>Lineamiento 1. Asegurar la sostenibilidad financiera</v>
          </cell>
        </row>
        <row r="3">
          <cell r="A3" t="str">
            <v>Lineamiento 2. Proveer un eficiente servicio a los usuarios</v>
          </cell>
        </row>
        <row r="4">
          <cell r="A4" t="str">
            <v>Lineamiento 3. Posicionar al IGNJJHM como el rector de la geografía nacional.</v>
          </cell>
        </row>
        <row r="5">
          <cell r="A5" t="str">
            <v>Lineamiento 4. Asegurar la eficiencia de los procesos internos y del personal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2"/>
  <sheetViews>
    <sheetView showGridLines="0" topLeftCell="B1" zoomScale="90" zoomScaleNormal="90" zoomScaleSheetLayoutView="100" workbookViewId="0">
      <selection activeCell="B6" sqref="B6:E9"/>
    </sheetView>
  </sheetViews>
  <sheetFormatPr baseColWidth="10" defaultColWidth="11" defaultRowHeight="14.25" x14ac:dyDescent="0.2"/>
  <cols>
    <col min="1" max="1" width="25.375" style="3" hidden="1" customWidth="1"/>
    <col min="2" max="2" width="5.875" style="3" bestFit="1" customWidth="1"/>
    <col min="3" max="3" width="20.5" style="3" bestFit="1" customWidth="1"/>
    <col min="4" max="4" width="14.625" style="4" customWidth="1"/>
    <col min="5" max="5" width="19.125" style="265" customWidth="1"/>
    <col min="6" max="7" width="11" style="2" customWidth="1"/>
    <col min="8" max="8" width="18" style="2" customWidth="1"/>
    <col min="9" max="16384" width="11" style="2"/>
  </cols>
  <sheetData>
    <row r="4" spans="1:8" x14ac:dyDescent="0.2">
      <c r="A4" s="1"/>
      <c r="B4" s="1"/>
      <c r="C4" s="1"/>
      <c r="D4" s="1"/>
      <c r="E4" s="1"/>
    </row>
    <row r="5" spans="1:8" ht="19.5" customHeight="1" thickBot="1" x14ac:dyDescent="0.25">
      <c r="A5" s="282" t="s">
        <v>717</v>
      </c>
      <c r="B5" s="345"/>
      <c r="C5" s="345"/>
      <c r="D5" s="345"/>
      <c r="E5" s="345"/>
    </row>
    <row r="6" spans="1:8" ht="30.75" thickBot="1" x14ac:dyDescent="0.25">
      <c r="A6" s="281" t="s">
        <v>716</v>
      </c>
      <c r="B6" s="280" t="s">
        <v>0</v>
      </c>
      <c r="C6" s="279" t="s">
        <v>715</v>
      </c>
      <c r="D6" s="278" t="s">
        <v>714</v>
      </c>
      <c r="E6" s="277" t="s">
        <v>713</v>
      </c>
    </row>
    <row r="7" spans="1:8" ht="20.100000000000001" customHeight="1" x14ac:dyDescent="0.2">
      <c r="A7" s="276" t="s">
        <v>712</v>
      </c>
      <c r="B7" s="275">
        <v>1</v>
      </c>
      <c r="C7" s="274" t="s">
        <v>81</v>
      </c>
      <c r="D7" s="273">
        <v>9</v>
      </c>
      <c r="E7" s="272">
        <v>11</v>
      </c>
    </row>
    <row r="8" spans="1:8" ht="20.100000000000001" customHeight="1" thickBot="1" x14ac:dyDescent="0.25">
      <c r="A8" s="271" t="s">
        <v>712</v>
      </c>
      <c r="B8" s="270">
        <v>2</v>
      </c>
      <c r="C8" s="269" t="s">
        <v>82</v>
      </c>
      <c r="D8" s="268">
        <v>12</v>
      </c>
      <c r="E8" s="267">
        <v>25</v>
      </c>
    </row>
    <row r="9" spans="1:8" ht="15" thickBot="1" x14ac:dyDescent="0.25">
      <c r="B9" s="343" t="s">
        <v>632</v>
      </c>
      <c r="C9" s="344"/>
      <c r="D9" s="266">
        <f>SUM(D7:D8)</f>
        <v>21</v>
      </c>
      <c r="E9" s="266">
        <f>SUM(E7:E8)</f>
        <v>36</v>
      </c>
      <c r="H9" s="189"/>
    </row>
    <row r="12" spans="1:8" ht="44.25" customHeight="1" x14ac:dyDescent="0.2">
      <c r="E12" s="4"/>
    </row>
  </sheetData>
  <protectedRanges>
    <protectedRange sqref="D7:E8 A7:A8" name="Rango1"/>
  </protectedRanges>
  <mergeCells count="2">
    <mergeCell ref="B9:C9"/>
    <mergeCell ref="B5:E5"/>
  </mergeCells>
  <dataValidations count="1">
    <dataValidation type="list" allowBlank="1" showInputMessage="1" showErrorMessage="1" sqref="A7:A8" xr:uid="{00000000-0002-0000-0000-000000000000}">
      <formula1>LINEAMIENTOS_ESTRATÉGICOS</formula1>
    </dataValidation>
  </dataValidations>
  <printOptions horizontalCentered="1" verticalCentered="1"/>
  <pageMargins left="0.15748031496062992" right="0.15748031496062992" top="0.43307086614173229" bottom="0.35433070866141736" header="0.31496062992125984" footer="0.31496062992125984"/>
  <pageSetup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W28"/>
  <sheetViews>
    <sheetView showGridLines="0" topLeftCell="A9" zoomScale="85" zoomScaleNormal="85" zoomScaleSheetLayoutView="70" workbookViewId="0">
      <selection activeCell="I19" sqref="I19"/>
    </sheetView>
  </sheetViews>
  <sheetFormatPr baseColWidth="10" defaultRowHeight="15" x14ac:dyDescent="0.2"/>
  <cols>
    <col min="1" max="4" width="5.5" style="43" customWidth="1"/>
    <col min="5" max="5" width="56" style="64" customWidth="1"/>
    <col min="6" max="6" width="26.625" style="66" customWidth="1"/>
    <col min="7" max="7" width="14.625" style="44" customWidth="1"/>
    <col min="8" max="8" width="8.5" style="45" customWidth="1"/>
    <col min="9" max="9" width="46" style="46" customWidth="1"/>
    <col min="10" max="10" width="10.625" style="45" customWidth="1"/>
    <col min="11" max="11" width="30.625" style="46" customWidth="1"/>
    <col min="12" max="12" width="7.5" style="47" customWidth="1"/>
    <col min="13" max="13" width="23.625" style="48" customWidth="1"/>
    <col min="14" max="14" width="18.5" style="49" customWidth="1"/>
    <col min="15" max="15" width="14.625" style="43" customWidth="1"/>
    <col min="16" max="16" width="17.625" style="43" customWidth="1"/>
    <col min="17" max="17" width="10.5" style="43" bestFit="1" customWidth="1"/>
    <col min="18" max="18" width="10" style="43" customWidth="1"/>
    <col min="19" max="257" width="11" style="43"/>
    <col min="258" max="260" width="13.625" style="43" customWidth="1"/>
    <col min="261" max="261" width="50.125" style="43" customWidth="1"/>
    <col min="262" max="262" width="26.625" style="43" customWidth="1"/>
    <col min="263" max="263" width="14.625" style="43" customWidth="1"/>
    <col min="264" max="264" width="8.5" style="43" customWidth="1"/>
    <col min="265" max="265" width="46" style="43" customWidth="1"/>
    <col min="266" max="266" width="10.625" style="43" customWidth="1"/>
    <col min="267" max="267" width="30.625" style="43" customWidth="1"/>
    <col min="268" max="268" width="7.5" style="43" customWidth="1"/>
    <col min="269" max="269" width="23.625" style="43" customWidth="1"/>
    <col min="270" max="270" width="18.5" style="43" customWidth="1"/>
    <col min="271" max="271" width="14.625" style="43" customWidth="1"/>
    <col min="272" max="272" width="17.625" style="43" customWidth="1"/>
    <col min="273" max="273" width="10.5" style="43" bestFit="1" customWidth="1"/>
    <col min="274" max="274" width="10" style="43" customWidth="1"/>
    <col min="275" max="513" width="11" style="43"/>
    <col min="514" max="516" width="13.625" style="43" customWidth="1"/>
    <col min="517" max="517" width="50.125" style="43" customWidth="1"/>
    <col min="518" max="518" width="26.625" style="43" customWidth="1"/>
    <col min="519" max="519" width="14.625" style="43" customWidth="1"/>
    <col min="520" max="520" width="8.5" style="43" customWidth="1"/>
    <col min="521" max="521" width="46" style="43" customWidth="1"/>
    <col min="522" max="522" width="10.625" style="43" customWidth="1"/>
    <col min="523" max="523" width="30.625" style="43" customWidth="1"/>
    <col min="524" max="524" width="7.5" style="43" customWidth="1"/>
    <col min="525" max="525" width="23.625" style="43" customWidth="1"/>
    <col min="526" max="526" width="18.5" style="43" customWidth="1"/>
    <col min="527" max="527" width="14.625" style="43" customWidth="1"/>
    <col min="528" max="528" width="17.625" style="43" customWidth="1"/>
    <col min="529" max="529" width="10.5" style="43" bestFit="1" customWidth="1"/>
    <col min="530" max="530" width="10" style="43" customWidth="1"/>
    <col min="531" max="769" width="11" style="43"/>
    <col min="770" max="772" width="13.625" style="43" customWidth="1"/>
    <col min="773" max="773" width="50.125" style="43" customWidth="1"/>
    <col min="774" max="774" width="26.625" style="43" customWidth="1"/>
    <col min="775" max="775" width="14.625" style="43" customWidth="1"/>
    <col min="776" max="776" width="8.5" style="43" customWidth="1"/>
    <col min="777" max="777" width="46" style="43" customWidth="1"/>
    <col min="778" max="778" width="10.625" style="43" customWidth="1"/>
    <col min="779" max="779" width="30.625" style="43" customWidth="1"/>
    <col min="780" max="780" width="7.5" style="43" customWidth="1"/>
    <col min="781" max="781" width="23.625" style="43" customWidth="1"/>
    <col min="782" max="782" width="18.5" style="43" customWidth="1"/>
    <col min="783" max="783" width="14.625" style="43" customWidth="1"/>
    <col min="784" max="784" width="17.625" style="43" customWidth="1"/>
    <col min="785" max="785" width="10.5" style="43" bestFit="1" customWidth="1"/>
    <col min="786" max="786" width="10" style="43" customWidth="1"/>
    <col min="787" max="1025" width="11" style="43"/>
    <col min="1026" max="1028" width="13.625" style="43" customWidth="1"/>
    <col min="1029" max="1029" width="50.125" style="43" customWidth="1"/>
    <col min="1030" max="1030" width="26.625" style="43" customWidth="1"/>
    <col min="1031" max="1031" width="14.625" style="43" customWidth="1"/>
    <col min="1032" max="1032" width="8.5" style="43" customWidth="1"/>
    <col min="1033" max="1033" width="46" style="43" customWidth="1"/>
    <col min="1034" max="1034" width="10.625" style="43" customWidth="1"/>
    <col min="1035" max="1035" width="30.625" style="43" customWidth="1"/>
    <col min="1036" max="1036" width="7.5" style="43" customWidth="1"/>
    <col min="1037" max="1037" width="23.625" style="43" customWidth="1"/>
    <col min="1038" max="1038" width="18.5" style="43" customWidth="1"/>
    <col min="1039" max="1039" width="14.625" style="43" customWidth="1"/>
    <col min="1040" max="1040" width="17.625" style="43" customWidth="1"/>
    <col min="1041" max="1041" width="10.5" style="43" bestFit="1" customWidth="1"/>
    <col min="1042" max="1042" width="10" style="43" customWidth="1"/>
    <col min="1043" max="1281" width="11" style="43"/>
    <col min="1282" max="1284" width="13.625" style="43" customWidth="1"/>
    <col min="1285" max="1285" width="50.125" style="43" customWidth="1"/>
    <col min="1286" max="1286" width="26.625" style="43" customWidth="1"/>
    <col min="1287" max="1287" width="14.625" style="43" customWidth="1"/>
    <col min="1288" max="1288" width="8.5" style="43" customWidth="1"/>
    <col min="1289" max="1289" width="46" style="43" customWidth="1"/>
    <col min="1290" max="1290" width="10.625" style="43" customWidth="1"/>
    <col min="1291" max="1291" width="30.625" style="43" customWidth="1"/>
    <col min="1292" max="1292" width="7.5" style="43" customWidth="1"/>
    <col min="1293" max="1293" width="23.625" style="43" customWidth="1"/>
    <col min="1294" max="1294" width="18.5" style="43" customWidth="1"/>
    <col min="1295" max="1295" width="14.625" style="43" customWidth="1"/>
    <col min="1296" max="1296" width="17.625" style="43" customWidth="1"/>
    <col min="1297" max="1297" width="10.5" style="43" bestFit="1" customWidth="1"/>
    <col min="1298" max="1298" width="10" style="43" customWidth="1"/>
    <col min="1299" max="1537" width="11" style="43"/>
    <col min="1538" max="1540" width="13.625" style="43" customWidth="1"/>
    <col min="1541" max="1541" width="50.125" style="43" customWidth="1"/>
    <col min="1542" max="1542" width="26.625" style="43" customWidth="1"/>
    <col min="1543" max="1543" width="14.625" style="43" customWidth="1"/>
    <col min="1544" max="1544" width="8.5" style="43" customWidth="1"/>
    <col min="1545" max="1545" width="46" style="43" customWidth="1"/>
    <col min="1546" max="1546" width="10.625" style="43" customWidth="1"/>
    <col min="1547" max="1547" width="30.625" style="43" customWidth="1"/>
    <col min="1548" max="1548" width="7.5" style="43" customWidth="1"/>
    <col min="1549" max="1549" width="23.625" style="43" customWidth="1"/>
    <col min="1550" max="1550" width="18.5" style="43" customWidth="1"/>
    <col min="1551" max="1551" width="14.625" style="43" customWidth="1"/>
    <col min="1552" max="1552" width="17.625" style="43" customWidth="1"/>
    <col min="1553" max="1553" width="10.5" style="43" bestFit="1" customWidth="1"/>
    <col min="1554" max="1554" width="10" style="43" customWidth="1"/>
    <col min="1555" max="1793" width="11" style="43"/>
    <col min="1794" max="1796" width="13.625" style="43" customWidth="1"/>
    <col min="1797" max="1797" width="50.125" style="43" customWidth="1"/>
    <col min="1798" max="1798" width="26.625" style="43" customWidth="1"/>
    <col min="1799" max="1799" width="14.625" style="43" customWidth="1"/>
    <col min="1800" max="1800" width="8.5" style="43" customWidth="1"/>
    <col min="1801" max="1801" width="46" style="43" customWidth="1"/>
    <col min="1802" max="1802" width="10.625" style="43" customWidth="1"/>
    <col min="1803" max="1803" width="30.625" style="43" customWidth="1"/>
    <col min="1804" max="1804" width="7.5" style="43" customWidth="1"/>
    <col min="1805" max="1805" width="23.625" style="43" customWidth="1"/>
    <col min="1806" max="1806" width="18.5" style="43" customWidth="1"/>
    <col min="1807" max="1807" width="14.625" style="43" customWidth="1"/>
    <col min="1808" max="1808" width="17.625" style="43" customWidth="1"/>
    <col min="1809" max="1809" width="10.5" style="43" bestFit="1" customWidth="1"/>
    <col min="1810" max="1810" width="10" style="43" customWidth="1"/>
    <col min="1811" max="2049" width="11" style="43"/>
    <col min="2050" max="2052" width="13.625" style="43" customWidth="1"/>
    <col min="2053" max="2053" width="50.125" style="43" customWidth="1"/>
    <col min="2054" max="2054" width="26.625" style="43" customWidth="1"/>
    <col min="2055" max="2055" width="14.625" style="43" customWidth="1"/>
    <col min="2056" max="2056" width="8.5" style="43" customWidth="1"/>
    <col min="2057" max="2057" width="46" style="43" customWidth="1"/>
    <col min="2058" max="2058" width="10.625" style="43" customWidth="1"/>
    <col min="2059" max="2059" width="30.625" style="43" customWidth="1"/>
    <col min="2060" max="2060" width="7.5" style="43" customWidth="1"/>
    <col min="2061" max="2061" width="23.625" style="43" customWidth="1"/>
    <col min="2062" max="2062" width="18.5" style="43" customWidth="1"/>
    <col min="2063" max="2063" width="14.625" style="43" customWidth="1"/>
    <col min="2064" max="2064" width="17.625" style="43" customWidth="1"/>
    <col min="2065" max="2065" width="10.5" style="43" bestFit="1" customWidth="1"/>
    <col min="2066" max="2066" width="10" style="43" customWidth="1"/>
    <col min="2067" max="2305" width="11" style="43"/>
    <col min="2306" max="2308" width="13.625" style="43" customWidth="1"/>
    <col min="2309" max="2309" width="50.125" style="43" customWidth="1"/>
    <col min="2310" max="2310" width="26.625" style="43" customWidth="1"/>
    <col min="2311" max="2311" width="14.625" style="43" customWidth="1"/>
    <col min="2312" max="2312" width="8.5" style="43" customWidth="1"/>
    <col min="2313" max="2313" width="46" style="43" customWidth="1"/>
    <col min="2314" max="2314" width="10.625" style="43" customWidth="1"/>
    <col min="2315" max="2315" width="30.625" style="43" customWidth="1"/>
    <col min="2316" max="2316" width="7.5" style="43" customWidth="1"/>
    <col min="2317" max="2317" width="23.625" style="43" customWidth="1"/>
    <col min="2318" max="2318" width="18.5" style="43" customWidth="1"/>
    <col min="2319" max="2319" width="14.625" style="43" customWidth="1"/>
    <col min="2320" max="2320" width="17.625" style="43" customWidth="1"/>
    <col min="2321" max="2321" width="10.5" style="43" bestFit="1" customWidth="1"/>
    <col min="2322" max="2322" width="10" style="43" customWidth="1"/>
    <col min="2323" max="2561" width="11" style="43"/>
    <col min="2562" max="2564" width="13.625" style="43" customWidth="1"/>
    <col min="2565" max="2565" width="50.125" style="43" customWidth="1"/>
    <col min="2566" max="2566" width="26.625" style="43" customWidth="1"/>
    <col min="2567" max="2567" width="14.625" style="43" customWidth="1"/>
    <col min="2568" max="2568" width="8.5" style="43" customWidth="1"/>
    <col min="2569" max="2569" width="46" style="43" customWidth="1"/>
    <col min="2570" max="2570" width="10.625" style="43" customWidth="1"/>
    <col min="2571" max="2571" width="30.625" style="43" customWidth="1"/>
    <col min="2572" max="2572" width="7.5" style="43" customWidth="1"/>
    <col min="2573" max="2573" width="23.625" style="43" customWidth="1"/>
    <col min="2574" max="2574" width="18.5" style="43" customWidth="1"/>
    <col min="2575" max="2575" width="14.625" style="43" customWidth="1"/>
    <col min="2576" max="2576" width="17.625" style="43" customWidth="1"/>
    <col min="2577" max="2577" width="10.5" style="43" bestFit="1" customWidth="1"/>
    <col min="2578" max="2578" width="10" style="43" customWidth="1"/>
    <col min="2579" max="2817" width="11" style="43"/>
    <col min="2818" max="2820" width="13.625" style="43" customWidth="1"/>
    <col min="2821" max="2821" width="50.125" style="43" customWidth="1"/>
    <col min="2822" max="2822" width="26.625" style="43" customWidth="1"/>
    <col min="2823" max="2823" width="14.625" style="43" customWidth="1"/>
    <col min="2824" max="2824" width="8.5" style="43" customWidth="1"/>
    <col min="2825" max="2825" width="46" style="43" customWidth="1"/>
    <col min="2826" max="2826" width="10.625" style="43" customWidth="1"/>
    <col min="2827" max="2827" width="30.625" style="43" customWidth="1"/>
    <col min="2828" max="2828" width="7.5" style="43" customWidth="1"/>
    <col min="2829" max="2829" width="23.625" style="43" customWidth="1"/>
    <col min="2830" max="2830" width="18.5" style="43" customWidth="1"/>
    <col min="2831" max="2831" width="14.625" style="43" customWidth="1"/>
    <col min="2832" max="2832" width="17.625" style="43" customWidth="1"/>
    <col min="2833" max="2833" width="10.5" style="43" bestFit="1" customWidth="1"/>
    <col min="2834" max="2834" width="10" style="43" customWidth="1"/>
    <col min="2835" max="3073" width="11" style="43"/>
    <col min="3074" max="3076" width="13.625" style="43" customWidth="1"/>
    <col min="3077" max="3077" width="50.125" style="43" customWidth="1"/>
    <col min="3078" max="3078" width="26.625" style="43" customWidth="1"/>
    <col min="3079" max="3079" width="14.625" style="43" customWidth="1"/>
    <col min="3080" max="3080" width="8.5" style="43" customWidth="1"/>
    <col min="3081" max="3081" width="46" style="43" customWidth="1"/>
    <col min="3082" max="3082" width="10.625" style="43" customWidth="1"/>
    <col min="3083" max="3083" width="30.625" style="43" customWidth="1"/>
    <col min="3084" max="3084" width="7.5" style="43" customWidth="1"/>
    <col min="3085" max="3085" width="23.625" style="43" customWidth="1"/>
    <col min="3086" max="3086" width="18.5" style="43" customWidth="1"/>
    <col min="3087" max="3087" width="14.625" style="43" customWidth="1"/>
    <col min="3088" max="3088" width="17.625" style="43" customWidth="1"/>
    <col min="3089" max="3089" width="10.5" style="43" bestFit="1" customWidth="1"/>
    <col min="3090" max="3090" width="10" style="43" customWidth="1"/>
    <col min="3091" max="3329" width="11" style="43"/>
    <col min="3330" max="3332" width="13.625" style="43" customWidth="1"/>
    <col min="3333" max="3333" width="50.125" style="43" customWidth="1"/>
    <col min="3334" max="3334" width="26.625" style="43" customWidth="1"/>
    <col min="3335" max="3335" width="14.625" style="43" customWidth="1"/>
    <col min="3336" max="3336" width="8.5" style="43" customWidth="1"/>
    <col min="3337" max="3337" width="46" style="43" customWidth="1"/>
    <col min="3338" max="3338" width="10.625" style="43" customWidth="1"/>
    <col min="3339" max="3339" width="30.625" style="43" customWidth="1"/>
    <col min="3340" max="3340" width="7.5" style="43" customWidth="1"/>
    <col min="3341" max="3341" width="23.625" style="43" customWidth="1"/>
    <col min="3342" max="3342" width="18.5" style="43" customWidth="1"/>
    <col min="3343" max="3343" width="14.625" style="43" customWidth="1"/>
    <col min="3344" max="3344" width="17.625" style="43" customWidth="1"/>
    <col min="3345" max="3345" width="10.5" style="43" bestFit="1" customWidth="1"/>
    <col min="3346" max="3346" width="10" style="43" customWidth="1"/>
    <col min="3347" max="3585" width="11" style="43"/>
    <col min="3586" max="3588" width="13.625" style="43" customWidth="1"/>
    <col min="3589" max="3589" width="50.125" style="43" customWidth="1"/>
    <col min="3590" max="3590" width="26.625" style="43" customWidth="1"/>
    <col min="3591" max="3591" width="14.625" style="43" customWidth="1"/>
    <col min="3592" max="3592" width="8.5" style="43" customWidth="1"/>
    <col min="3593" max="3593" width="46" style="43" customWidth="1"/>
    <col min="3594" max="3594" width="10.625" style="43" customWidth="1"/>
    <col min="3595" max="3595" width="30.625" style="43" customWidth="1"/>
    <col min="3596" max="3596" width="7.5" style="43" customWidth="1"/>
    <col min="3597" max="3597" width="23.625" style="43" customWidth="1"/>
    <col min="3598" max="3598" width="18.5" style="43" customWidth="1"/>
    <col min="3599" max="3599" width="14.625" style="43" customWidth="1"/>
    <col min="3600" max="3600" width="17.625" style="43" customWidth="1"/>
    <col min="3601" max="3601" width="10.5" style="43" bestFit="1" customWidth="1"/>
    <col min="3602" max="3602" width="10" style="43" customWidth="1"/>
    <col min="3603" max="3841" width="11" style="43"/>
    <col min="3842" max="3844" width="13.625" style="43" customWidth="1"/>
    <col min="3845" max="3845" width="50.125" style="43" customWidth="1"/>
    <col min="3846" max="3846" width="26.625" style="43" customWidth="1"/>
    <col min="3847" max="3847" width="14.625" style="43" customWidth="1"/>
    <col min="3848" max="3848" width="8.5" style="43" customWidth="1"/>
    <col min="3849" max="3849" width="46" style="43" customWidth="1"/>
    <col min="3850" max="3850" width="10.625" style="43" customWidth="1"/>
    <col min="3851" max="3851" width="30.625" style="43" customWidth="1"/>
    <col min="3852" max="3852" width="7.5" style="43" customWidth="1"/>
    <col min="3853" max="3853" width="23.625" style="43" customWidth="1"/>
    <col min="3854" max="3854" width="18.5" style="43" customWidth="1"/>
    <col min="3855" max="3855" width="14.625" style="43" customWidth="1"/>
    <col min="3856" max="3856" width="17.625" style="43" customWidth="1"/>
    <col min="3857" max="3857" width="10.5" style="43" bestFit="1" customWidth="1"/>
    <col min="3858" max="3858" width="10" style="43" customWidth="1"/>
    <col min="3859" max="4097" width="11" style="43"/>
    <col min="4098" max="4100" width="13.625" style="43" customWidth="1"/>
    <col min="4101" max="4101" width="50.125" style="43" customWidth="1"/>
    <col min="4102" max="4102" width="26.625" style="43" customWidth="1"/>
    <col min="4103" max="4103" width="14.625" style="43" customWidth="1"/>
    <col min="4104" max="4104" width="8.5" style="43" customWidth="1"/>
    <col min="4105" max="4105" width="46" style="43" customWidth="1"/>
    <col min="4106" max="4106" width="10.625" style="43" customWidth="1"/>
    <col min="4107" max="4107" width="30.625" style="43" customWidth="1"/>
    <col min="4108" max="4108" width="7.5" style="43" customWidth="1"/>
    <col min="4109" max="4109" width="23.625" style="43" customWidth="1"/>
    <col min="4110" max="4110" width="18.5" style="43" customWidth="1"/>
    <col min="4111" max="4111" width="14.625" style="43" customWidth="1"/>
    <col min="4112" max="4112" width="17.625" style="43" customWidth="1"/>
    <col min="4113" max="4113" width="10.5" style="43" bestFit="1" customWidth="1"/>
    <col min="4114" max="4114" width="10" style="43" customWidth="1"/>
    <col min="4115" max="4353" width="11" style="43"/>
    <col min="4354" max="4356" width="13.625" style="43" customWidth="1"/>
    <col min="4357" max="4357" width="50.125" style="43" customWidth="1"/>
    <col min="4358" max="4358" width="26.625" style="43" customWidth="1"/>
    <col min="4359" max="4359" width="14.625" style="43" customWidth="1"/>
    <col min="4360" max="4360" width="8.5" style="43" customWidth="1"/>
    <col min="4361" max="4361" width="46" style="43" customWidth="1"/>
    <col min="4362" max="4362" width="10.625" style="43" customWidth="1"/>
    <col min="4363" max="4363" width="30.625" style="43" customWidth="1"/>
    <col min="4364" max="4364" width="7.5" style="43" customWidth="1"/>
    <col min="4365" max="4365" width="23.625" style="43" customWidth="1"/>
    <col min="4366" max="4366" width="18.5" style="43" customWidth="1"/>
    <col min="4367" max="4367" width="14.625" style="43" customWidth="1"/>
    <col min="4368" max="4368" width="17.625" style="43" customWidth="1"/>
    <col min="4369" max="4369" width="10.5" style="43" bestFit="1" customWidth="1"/>
    <col min="4370" max="4370" width="10" style="43" customWidth="1"/>
    <col min="4371" max="4609" width="11" style="43"/>
    <col min="4610" max="4612" width="13.625" style="43" customWidth="1"/>
    <col min="4613" max="4613" width="50.125" style="43" customWidth="1"/>
    <col min="4614" max="4614" width="26.625" style="43" customWidth="1"/>
    <col min="4615" max="4615" width="14.625" style="43" customWidth="1"/>
    <col min="4616" max="4616" width="8.5" style="43" customWidth="1"/>
    <col min="4617" max="4617" width="46" style="43" customWidth="1"/>
    <col min="4618" max="4618" width="10.625" style="43" customWidth="1"/>
    <col min="4619" max="4619" width="30.625" style="43" customWidth="1"/>
    <col min="4620" max="4620" width="7.5" style="43" customWidth="1"/>
    <col min="4621" max="4621" width="23.625" style="43" customWidth="1"/>
    <col min="4622" max="4622" width="18.5" style="43" customWidth="1"/>
    <col min="4623" max="4623" width="14.625" style="43" customWidth="1"/>
    <col min="4624" max="4624" width="17.625" style="43" customWidth="1"/>
    <col min="4625" max="4625" width="10.5" style="43" bestFit="1" customWidth="1"/>
    <col min="4626" max="4626" width="10" style="43" customWidth="1"/>
    <col min="4627" max="4865" width="11" style="43"/>
    <col min="4866" max="4868" width="13.625" style="43" customWidth="1"/>
    <col min="4869" max="4869" width="50.125" style="43" customWidth="1"/>
    <col min="4870" max="4870" width="26.625" style="43" customWidth="1"/>
    <col min="4871" max="4871" width="14.625" style="43" customWidth="1"/>
    <col min="4872" max="4872" width="8.5" style="43" customWidth="1"/>
    <col min="4873" max="4873" width="46" style="43" customWidth="1"/>
    <col min="4874" max="4874" width="10.625" style="43" customWidth="1"/>
    <col min="4875" max="4875" width="30.625" style="43" customWidth="1"/>
    <col min="4876" max="4876" width="7.5" style="43" customWidth="1"/>
    <col min="4877" max="4877" width="23.625" style="43" customWidth="1"/>
    <col min="4878" max="4878" width="18.5" style="43" customWidth="1"/>
    <col min="4879" max="4879" width="14.625" style="43" customWidth="1"/>
    <col min="4880" max="4880" width="17.625" style="43" customWidth="1"/>
    <col min="4881" max="4881" width="10.5" style="43" bestFit="1" customWidth="1"/>
    <col min="4882" max="4882" width="10" style="43" customWidth="1"/>
    <col min="4883" max="5121" width="11" style="43"/>
    <col min="5122" max="5124" width="13.625" style="43" customWidth="1"/>
    <col min="5125" max="5125" width="50.125" style="43" customWidth="1"/>
    <col min="5126" max="5126" width="26.625" style="43" customWidth="1"/>
    <col min="5127" max="5127" width="14.625" style="43" customWidth="1"/>
    <col min="5128" max="5128" width="8.5" style="43" customWidth="1"/>
    <col min="5129" max="5129" width="46" style="43" customWidth="1"/>
    <col min="5130" max="5130" width="10.625" style="43" customWidth="1"/>
    <col min="5131" max="5131" width="30.625" style="43" customWidth="1"/>
    <col min="5132" max="5132" width="7.5" style="43" customWidth="1"/>
    <col min="5133" max="5133" width="23.625" style="43" customWidth="1"/>
    <col min="5134" max="5134" width="18.5" style="43" customWidth="1"/>
    <col min="5135" max="5135" width="14.625" style="43" customWidth="1"/>
    <col min="5136" max="5136" width="17.625" style="43" customWidth="1"/>
    <col min="5137" max="5137" width="10.5" style="43" bestFit="1" customWidth="1"/>
    <col min="5138" max="5138" width="10" style="43" customWidth="1"/>
    <col min="5139" max="5377" width="11" style="43"/>
    <col min="5378" max="5380" width="13.625" style="43" customWidth="1"/>
    <col min="5381" max="5381" width="50.125" style="43" customWidth="1"/>
    <col min="5382" max="5382" width="26.625" style="43" customWidth="1"/>
    <col min="5383" max="5383" width="14.625" style="43" customWidth="1"/>
    <col min="5384" max="5384" width="8.5" style="43" customWidth="1"/>
    <col min="5385" max="5385" width="46" style="43" customWidth="1"/>
    <col min="5386" max="5386" width="10.625" style="43" customWidth="1"/>
    <col min="5387" max="5387" width="30.625" style="43" customWidth="1"/>
    <col min="5388" max="5388" width="7.5" style="43" customWidth="1"/>
    <col min="5389" max="5389" width="23.625" style="43" customWidth="1"/>
    <col min="5390" max="5390" width="18.5" style="43" customWidth="1"/>
    <col min="5391" max="5391" width="14.625" style="43" customWidth="1"/>
    <col min="5392" max="5392" width="17.625" style="43" customWidth="1"/>
    <col min="5393" max="5393" width="10.5" style="43" bestFit="1" customWidth="1"/>
    <col min="5394" max="5394" width="10" style="43" customWidth="1"/>
    <col min="5395" max="5633" width="11" style="43"/>
    <col min="5634" max="5636" width="13.625" style="43" customWidth="1"/>
    <col min="5637" max="5637" width="50.125" style="43" customWidth="1"/>
    <col min="5638" max="5638" width="26.625" style="43" customWidth="1"/>
    <col min="5639" max="5639" width="14.625" style="43" customWidth="1"/>
    <col min="5640" max="5640" width="8.5" style="43" customWidth="1"/>
    <col min="5641" max="5641" width="46" style="43" customWidth="1"/>
    <col min="5642" max="5642" width="10.625" style="43" customWidth="1"/>
    <col min="5643" max="5643" width="30.625" style="43" customWidth="1"/>
    <col min="5644" max="5644" width="7.5" style="43" customWidth="1"/>
    <col min="5645" max="5645" width="23.625" style="43" customWidth="1"/>
    <col min="5646" max="5646" width="18.5" style="43" customWidth="1"/>
    <col min="5647" max="5647" width="14.625" style="43" customWidth="1"/>
    <col min="5648" max="5648" width="17.625" style="43" customWidth="1"/>
    <col min="5649" max="5649" width="10.5" style="43" bestFit="1" customWidth="1"/>
    <col min="5650" max="5650" width="10" style="43" customWidth="1"/>
    <col min="5651" max="5889" width="11" style="43"/>
    <col min="5890" max="5892" width="13.625" style="43" customWidth="1"/>
    <col min="5893" max="5893" width="50.125" style="43" customWidth="1"/>
    <col min="5894" max="5894" width="26.625" style="43" customWidth="1"/>
    <col min="5895" max="5895" width="14.625" style="43" customWidth="1"/>
    <col min="5896" max="5896" width="8.5" style="43" customWidth="1"/>
    <col min="5897" max="5897" width="46" style="43" customWidth="1"/>
    <col min="5898" max="5898" width="10.625" style="43" customWidth="1"/>
    <col min="5899" max="5899" width="30.625" style="43" customWidth="1"/>
    <col min="5900" max="5900" width="7.5" style="43" customWidth="1"/>
    <col min="5901" max="5901" width="23.625" style="43" customWidth="1"/>
    <col min="5902" max="5902" width="18.5" style="43" customWidth="1"/>
    <col min="5903" max="5903" width="14.625" style="43" customWidth="1"/>
    <col min="5904" max="5904" width="17.625" style="43" customWidth="1"/>
    <col min="5905" max="5905" width="10.5" style="43" bestFit="1" customWidth="1"/>
    <col min="5906" max="5906" width="10" style="43" customWidth="1"/>
    <col min="5907" max="6145" width="11" style="43"/>
    <col min="6146" max="6148" width="13.625" style="43" customWidth="1"/>
    <col min="6149" max="6149" width="50.125" style="43" customWidth="1"/>
    <col min="6150" max="6150" width="26.625" style="43" customWidth="1"/>
    <col min="6151" max="6151" width="14.625" style="43" customWidth="1"/>
    <col min="6152" max="6152" width="8.5" style="43" customWidth="1"/>
    <col min="6153" max="6153" width="46" style="43" customWidth="1"/>
    <col min="6154" max="6154" width="10.625" style="43" customWidth="1"/>
    <col min="6155" max="6155" width="30.625" style="43" customWidth="1"/>
    <col min="6156" max="6156" width="7.5" style="43" customWidth="1"/>
    <col min="6157" max="6157" width="23.625" style="43" customWidth="1"/>
    <col min="6158" max="6158" width="18.5" style="43" customWidth="1"/>
    <col min="6159" max="6159" width="14.625" style="43" customWidth="1"/>
    <col min="6160" max="6160" width="17.625" style="43" customWidth="1"/>
    <col min="6161" max="6161" width="10.5" style="43" bestFit="1" customWidth="1"/>
    <col min="6162" max="6162" width="10" style="43" customWidth="1"/>
    <col min="6163" max="6401" width="11" style="43"/>
    <col min="6402" max="6404" width="13.625" style="43" customWidth="1"/>
    <col min="6405" max="6405" width="50.125" style="43" customWidth="1"/>
    <col min="6406" max="6406" width="26.625" style="43" customWidth="1"/>
    <col min="6407" max="6407" width="14.625" style="43" customWidth="1"/>
    <col min="6408" max="6408" width="8.5" style="43" customWidth="1"/>
    <col min="6409" max="6409" width="46" style="43" customWidth="1"/>
    <col min="6410" max="6410" width="10.625" style="43" customWidth="1"/>
    <col min="6411" max="6411" width="30.625" style="43" customWidth="1"/>
    <col min="6412" max="6412" width="7.5" style="43" customWidth="1"/>
    <col min="6413" max="6413" width="23.625" style="43" customWidth="1"/>
    <col min="6414" max="6414" width="18.5" style="43" customWidth="1"/>
    <col min="6415" max="6415" width="14.625" style="43" customWidth="1"/>
    <col min="6416" max="6416" width="17.625" style="43" customWidth="1"/>
    <col min="6417" max="6417" width="10.5" style="43" bestFit="1" customWidth="1"/>
    <col min="6418" max="6418" width="10" style="43" customWidth="1"/>
    <col min="6419" max="6657" width="11" style="43"/>
    <col min="6658" max="6660" width="13.625" style="43" customWidth="1"/>
    <col min="6661" max="6661" width="50.125" style="43" customWidth="1"/>
    <col min="6662" max="6662" width="26.625" style="43" customWidth="1"/>
    <col min="6663" max="6663" width="14.625" style="43" customWidth="1"/>
    <col min="6664" max="6664" width="8.5" style="43" customWidth="1"/>
    <col min="6665" max="6665" width="46" style="43" customWidth="1"/>
    <col min="6666" max="6666" width="10.625" style="43" customWidth="1"/>
    <col min="6667" max="6667" width="30.625" style="43" customWidth="1"/>
    <col min="6668" max="6668" width="7.5" style="43" customWidth="1"/>
    <col min="6669" max="6669" width="23.625" style="43" customWidth="1"/>
    <col min="6670" max="6670" width="18.5" style="43" customWidth="1"/>
    <col min="6671" max="6671" width="14.625" style="43" customWidth="1"/>
    <col min="6672" max="6672" width="17.625" style="43" customWidth="1"/>
    <col min="6673" max="6673" width="10.5" style="43" bestFit="1" customWidth="1"/>
    <col min="6674" max="6674" width="10" style="43" customWidth="1"/>
    <col min="6675" max="6913" width="11" style="43"/>
    <col min="6914" max="6916" width="13.625" style="43" customWidth="1"/>
    <col min="6917" max="6917" width="50.125" style="43" customWidth="1"/>
    <col min="6918" max="6918" width="26.625" style="43" customWidth="1"/>
    <col min="6919" max="6919" width="14.625" style="43" customWidth="1"/>
    <col min="6920" max="6920" width="8.5" style="43" customWidth="1"/>
    <col min="6921" max="6921" width="46" style="43" customWidth="1"/>
    <col min="6922" max="6922" width="10.625" style="43" customWidth="1"/>
    <col min="6923" max="6923" width="30.625" style="43" customWidth="1"/>
    <col min="6924" max="6924" width="7.5" style="43" customWidth="1"/>
    <col min="6925" max="6925" width="23.625" style="43" customWidth="1"/>
    <col min="6926" max="6926" width="18.5" style="43" customWidth="1"/>
    <col min="6927" max="6927" width="14.625" style="43" customWidth="1"/>
    <col min="6928" max="6928" width="17.625" style="43" customWidth="1"/>
    <col min="6929" max="6929" width="10.5" style="43" bestFit="1" customWidth="1"/>
    <col min="6930" max="6930" width="10" style="43" customWidth="1"/>
    <col min="6931" max="7169" width="11" style="43"/>
    <col min="7170" max="7172" width="13.625" style="43" customWidth="1"/>
    <col min="7173" max="7173" width="50.125" style="43" customWidth="1"/>
    <col min="7174" max="7174" width="26.625" style="43" customWidth="1"/>
    <col min="7175" max="7175" width="14.625" style="43" customWidth="1"/>
    <col min="7176" max="7176" width="8.5" style="43" customWidth="1"/>
    <col min="7177" max="7177" width="46" style="43" customWidth="1"/>
    <col min="7178" max="7178" width="10.625" style="43" customWidth="1"/>
    <col min="7179" max="7179" width="30.625" style="43" customWidth="1"/>
    <col min="7180" max="7180" width="7.5" style="43" customWidth="1"/>
    <col min="7181" max="7181" width="23.625" style="43" customWidth="1"/>
    <col min="7182" max="7182" width="18.5" style="43" customWidth="1"/>
    <col min="7183" max="7183" width="14.625" style="43" customWidth="1"/>
    <col min="7184" max="7184" width="17.625" style="43" customWidth="1"/>
    <col min="7185" max="7185" width="10.5" style="43" bestFit="1" customWidth="1"/>
    <col min="7186" max="7186" width="10" style="43" customWidth="1"/>
    <col min="7187" max="7425" width="11" style="43"/>
    <col min="7426" max="7428" width="13.625" style="43" customWidth="1"/>
    <col min="7429" max="7429" width="50.125" style="43" customWidth="1"/>
    <col min="7430" max="7430" width="26.625" style="43" customWidth="1"/>
    <col min="7431" max="7431" width="14.625" style="43" customWidth="1"/>
    <col min="7432" max="7432" width="8.5" style="43" customWidth="1"/>
    <col min="7433" max="7433" width="46" style="43" customWidth="1"/>
    <col min="7434" max="7434" width="10.625" style="43" customWidth="1"/>
    <col min="7435" max="7435" width="30.625" style="43" customWidth="1"/>
    <col min="7436" max="7436" width="7.5" style="43" customWidth="1"/>
    <col min="7437" max="7437" width="23.625" style="43" customWidth="1"/>
    <col min="7438" max="7438" width="18.5" style="43" customWidth="1"/>
    <col min="7439" max="7439" width="14.625" style="43" customWidth="1"/>
    <col min="7440" max="7440" width="17.625" style="43" customWidth="1"/>
    <col min="7441" max="7441" width="10.5" style="43" bestFit="1" customWidth="1"/>
    <col min="7442" max="7442" width="10" style="43" customWidth="1"/>
    <col min="7443" max="7681" width="11" style="43"/>
    <col min="7682" max="7684" width="13.625" style="43" customWidth="1"/>
    <col min="7685" max="7685" width="50.125" style="43" customWidth="1"/>
    <col min="7686" max="7686" width="26.625" style="43" customWidth="1"/>
    <col min="7687" max="7687" width="14.625" style="43" customWidth="1"/>
    <col min="7688" max="7688" width="8.5" style="43" customWidth="1"/>
    <col min="7689" max="7689" width="46" style="43" customWidth="1"/>
    <col min="7690" max="7690" width="10.625" style="43" customWidth="1"/>
    <col min="7691" max="7691" width="30.625" style="43" customWidth="1"/>
    <col min="7692" max="7692" width="7.5" style="43" customWidth="1"/>
    <col min="7693" max="7693" width="23.625" style="43" customWidth="1"/>
    <col min="7694" max="7694" width="18.5" style="43" customWidth="1"/>
    <col min="7695" max="7695" width="14.625" style="43" customWidth="1"/>
    <col min="7696" max="7696" width="17.625" style="43" customWidth="1"/>
    <col min="7697" max="7697" width="10.5" style="43" bestFit="1" customWidth="1"/>
    <col min="7698" max="7698" width="10" style="43" customWidth="1"/>
    <col min="7699" max="7937" width="11" style="43"/>
    <col min="7938" max="7940" width="13.625" style="43" customWidth="1"/>
    <col min="7941" max="7941" width="50.125" style="43" customWidth="1"/>
    <col min="7942" max="7942" width="26.625" style="43" customWidth="1"/>
    <col min="7943" max="7943" width="14.625" style="43" customWidth="1"/>
    <col min="7944" max="7944" width="8.5" style="43" customWidth="1"/>
    <col min="7945" max="7945" width="46" style="43" customWidth="1"/>
    <col min="7946" max="7946" width="10.625" style="43" customWidth="1"/>
    <col min="7947" max="7947" width="30.625" style="43" customWidth="1"/>
    <col min="7948" max="7948" width="7.5" style="43" customWidth="1"/>
    <col min="7949" max="7949" width="23.625" style="43" customWidth="1"/>
    <col min="7950" max="7950" width="18.5" style="43" customWidth="1"/>
    <col min="7951" max="7951" width="14.625" style="43" customWidth="1"/>
    <col min="7952" max="7952" width="17.625" style="43" customWidth="1"/>
    <col min="7953" max="7953" width="10.5" style="43" bestFit="1" customWidth="1"/>
    <col min="7954" max="7954" width="10" style="43" customWidth="1"/>
    <col min="7955" max="8193" width="11" style="43"/>
    <col min="8194" max="8196" width="13.625" style="43" customWidth="1"/>
    <col min="8197" max="8197" width="50.125" style="43" customWidth="1"/>
    <col min="8198" max="8198" width="26.625" style="43" customWidth="1"/>
    <col min="8199" max="8199" width="14.625" style="43" customWidth="1"/>
    <col min="8200" max="8200" width="8.5" style="43" customWidth="1"/>
    <col min="8201" max="8201" width="46" style="43" customWidth="1"/>
    <col min="8202" max="8202" width="10.625" style="43" customWidth="1"/>
    <col min="8203" max="8203" width="30.625" style="43" customWidth="1"/>
    <col min="8204" max="8204" width="7.5" style="43" customWidth="1"/>
    <col min="8205" max="8205" width="23.625" style="43" customWidth="1"/>
    <col min="8206" max="8206" width="18.5" style="43" customWidth="1"/>
    <col min="8207" max="8207" width="14.625" style="43" customWidth="1"/>
    <col min="8208" max="8208" width="17.625" style="43" customWidth="1"/>
    <col min="8209" max="8209" width="10.5" style="43" bestFit="1" customWidth="1"/>
    <col min="8210" max="8210" width="10" style="43" customWidth="1"/>
    <col min="8211" max="8449" width="11" style="43"/>
    <col min="8450" max="8452" width="13.625" style="43" customWidth="1"/>
    <col min="8453" max="8453" width="50.125" style="43" customWidth="1"/>
    <col min="8454" max="8454" width="26.625" style="43" customWidth="1"/>
    <col min="8455" max="8455" width="14.625" style="43" customWidth="1"/>
    <col min="8456" max="8456" width="8.5" style="43" customWidth="1"/>
    <col min="8457" max="8457" width="46" style="43" customWidth="1"/>
    <col min="8458" max="8458" width="10.625" style="43" customWidth="1"/>
    <col min="8459" max="8459" width="30.625" style="43" customWidth="1"/>
    <col min="8460" max="8460" width="7.5" style="43" customWidth="1"/>
    <col min="8461" max="8461" width="23.625" style="43" customWidth="1"/>
    <col min="8462" max="8462" width="18.5" style="43" customWidth="1"/>
    <col min="8463" max="8463" width="14.625" style="43" customWidth="1"/>
    <col min="8464" max="8464" width="17.625" style="43" customWidth="1"/>
    <col min="8465" max="8465" width="10.5" style="43" bestFit="1" customWidth="1"/>
    <col min="8466" max="8466" width="10" style="43" customWidth="1"/>
    <col min="8467" max="8705" width="11" style="43"/>
    <col min="8706" max="8708" width="13.625" style="43" customWidth="1"/>
    <col min="8709" max="8709" width="50.125" style="43" customWidth="1"/>
    <col min="8710" max="8710" width="26.625" style="43" customWidth="1"/>
    <col min="8711" max="8711" width="14.625" style="43" customWidth="1"/>
    <col min="8712" max="8712" width="8.5" style="43" customWidth="1"/>
    <col min="8713" max="8713" width="46" style="43" customWidth="1"/>
    <col min="8714" max="8714" width="10.625" style="43" customWidth="1"/>
    <col min="8715" max="8715" width="30.625" style="43" customWidth="1"/>
    <col min="8716" max="8716" width="7.5" style="43" customWidth="1"/>
    <col min="8717" max="8717" width="23.625" style="43" customWidth="1"/>
    <col min="8718" max="8718" width="18.5" style="43" customWidth="1"/>
    <col min="8719" max="8719" width="14.625" style="43" customWidth="1"/>
    <col min="8720" max="8720" width="17.625" style="43" customWidth="1"/>
    <col min="8721" max="8721" width="10.5" style="43" bestFit="1" customWidth="1"/>
    <col min="8722" max="8722" width="10" style="43" customWidth="1"/>
    <col min="8723" max="8961" width="11" style="43"/>
    <col min="8962" max="8964" width="13.625" style="43" customWidth="1"/>
    <col min="8965" max="8965" width="50.125" style="43" customWidth="1"/>
    <col min="8966" max="8966" width="26.625" style="43" customWidth="1"/>
    <col min="8967" max="8967" width="14.625" style="43" customWidth="1"/>
    <col min="8968" max="8968" width="8.5" style="43" customWidth="1"/>
    <col min="8969" max="8969" width="46" style="43" customWidth="1"/>
    <col min="8970" max="8970" width="10.625" style="43" customWidth="1"/>
    <col min="8971" max="8971" width="30.625" style="43" customWidth="1"/>
    <col min="8972" max="8972" width="7.5" style="43" customWidth="1"/>
    <col min="8973" max="8973" width="23.625" style="43" customWidth="1"/>
    <col min="8974" max="8974" width="18.5" style="43" customWidth="1"/>
    <col min="8975" max="8975" width="14.625" style="43" customWidth="1"/>
    <col min="8976" max="8976" width="17.625" style="43" customWidth="1"/>
    <col min="8977" max="8977" width="10.5" style="43" bestFit="1" customWidth="1"/>
    <col min="8978" max="8978" width="10" style="43" customWidth="1"/>
    <col min="8979" max="9217" width="11" style="43"/>
    <col min="9218" max="9220" width="13.625" style="43" customWidth="1"/>
    <col min="9221" max="9221" width="50.125" style="43" customWidth="1"/>
    <col min="9222" max="9222" width="26.625" style="43" customWidth="1"/>
    <col min="9223" max="9223" width="14.625" style="43" customWidth="1"/>
    <col min="9224" max="9224" width="8.5" style="43" customWidth="1"/>
    <col min="9225" max="9225" width="46" style="43" customWidth="1"/>
    <col min="9226" max="9226" width="10.625" style="43" customWidth="1"/>
    <col min="9227" max="9227" width="30.625" style="43" customWidth="1"/>
    <col min="9228" max="9228" width="7.5" style="43" customWidth="1"/>
    <col min="9229" max="9229" width="23.625" style="43" customWidth="1"/>
    <col min="9230" max="9230" width="18.5" style="43" customWidth="1"/>
    <col min="9231" max="9231" width="14.625" style="43" customWidth="1"/>
    <col min="9232" max="9232" width="17.625" style="43" customWidth="1"/>
    <col min="9233" max="9233" width="10.5" style="43" bestFit="1" customWidth="1"/>
    <col min="9234" max="9234" width="10" style="43" customWidth="1"/>
    <col min="9235" max="9473" width="11" style="43"/>
    <col min="9474" max="9476" width="13.625" style="43" customWidth="1"/>
    <col min="9477" max="9477" width="50.125" style="43" customWidth="1"/>
    <col min="9478" max="9478" width="26.625" style="43" customWidth="1"/>
    <col min="9479" max="9479" width="14.625" style="43" customWidth="1"/>
    <col min="9480" max="9480" width="8.5" style="43" customWidth="1"/>
    <col min="9481" max="9481" width="46" style="43" customWidth="1"/>
    <col min="9482" max="9482" width="10.625" style="43" customWidth="1"/>
    <col min="9483" max="9483" width="30.625" style="43" customWidth="1"/>
    <col min="9484" max="9484" width="7.5" style="43" customWidth="1"/>
    <col min="9485" max="9485" width="23.625" style="43" customWidth="1"/>
    <col min="9486" max="9486" width="18.5" style="43" customWidth="1"/>
    <col min="9487" max="9487" width="14.625" style="43" customWidth="1"/>
    <col min="9488" max="9488" width="17.625" style="43" customWidth="1"/>
    <col min="9489" max="9489" width="10.5" style="43" bestFit="1" customWidth="1"/>
    <col min="9490" max="9490" width="10" style="43" customWidth="1"/>
    <col min="9491" max="9729" width="11" style="43"/>
    <col min="9730" max="9732" width="13.625" style="43" customWidth="1"/>
    <col min="9733" max="9733" width="50.125" style="43" customWidth="1"/>
    <col min="9734" max="9734" width="26.625" style="43" customWidth="1"/>
    <col min="9735" max="9735" width="14.625" style="43" customWidth="1"/>
    <col min="9736" max="9736" width="8.5" style="43" customWidth="1"/>
    <col min="9737" max="9737" width="46" style="43" customWidth="1"/>
    <col min="9738" max="9738" width="10.625" style="43" customWidth="1"/>
    <col min="9739" max="9739" width="30.625" style="43" customWidth="1"/>
    <col min="9740" max="9740" width="7.5" style="43" customWidth="1"/>
    <col min="9741" max="9741" width="23.625" style="43" customWidth="1"/>
    <col min="9742" max="9742" width="18.5" style="43" customWidth="1"/>
    <col min="9743" max="9743" width="14.625" style="43" customWidth="1"/>
    <col min="9744" max="9744" width="17.625" style="43" customWidth="1"/>
    <col min="9745" max="9745" width="10.5" style="43" bestFit="1" customWidth="1"/>
    <col min="9746" max="9746" width="10" style="43" customWidth="1"/>
    <col min="9747" max="9985" width="11" style="43"/>
    <col min="9986" max="9988" width="13.625" style="43" customWidth="1"/>
    <col min="9989" max="9989" width="50.125" style="43" customWidth="1"/>
    <col min="9990" max="9990" width="26.625" style="43" customWidth="1"/>
    <col min="9991" max="9991" width="14.625" style="43" customWidth="1"/>
    <col min="9992" max="9992" width="8.5" style="43" customWidth="1"/>
    <col min="9993" max="9993" width="46" style="43" customWidth="1"/>
    <col min="9994" max="9994" width="10.625" style="43" customWidth="1"/>
    <col min="9995" max="9995" width="30.625" style="43" customWidth="1"/>
    <col min="9996" max="9996" width="7.5" style="43" customWidth="1"/>
    <col min="9997" max="9997" width="23.625" style="43" customWidth="1"/>
    <col min="9998" max="9998" width="18.5" style="43" customWidth="1"/>
    <col min="9999" max="9999" width="14.625" style="43" customWidth="1"/>
    <col min="10000" max="10000" width="17.625" style="43" customWidth="1"/>
    <col min="10001" max="10001" width="10.5" style="43" bestFit="1" customWidth="1"/>
    <col min="10002" max="10002" width="10" style="43" customWidth="1"/>
    <col min="10003" max="10241" width="11" style="43"/>
    <col min="10242" max="10244" width="13.625" style="43" customWidth="1"/>
    <col min="10245" max="10245" width="50.125" style="43" customWidth="1"/>
    <col min="10246" max="10246" width="26.625" style="43" customWidth="1"/>
    <col min="10247" max="10247" width="14.625" style="43" customWidth="1"/>
    <col min="10248" max="10248" width="8.5" style="43" customWidth="1"/>
    <col min="10249" max="10249" width="46" style="43" customWidth="1"/>
    <col min="10250" max="10250" width="10.625" style="43" customWidth="1"/>
    <col min="10251" max="10251" width="30.625" style="43" customWidth="1"/>
    <col min="10252" max="10252" width="7.5" style="43" customWidth="1"/>
    <col min="10253" max="10253" width="23.625" style="43" customWidth="1"/>
    <col min="10254" max="10254" width="18.5" style="43" customWidth="1"/>
    <col min="10255" max="10255" width="14.625" style="43" customWidth="1"/>
    <col min="10256" max="10256" width="17.625" style="43" customWidth="1"/>
    <col min="10257" max="10257" width="10.5" style="43" bestFit="1" customWidth="1"/>
    <col min="10258" max="10258" width="10" style="43" customWidth="1"/>
    <col min="10259" max="10497" width="11" style="43"/>
    <col min="10498" max="10500" width="13.625" style="43" customWidth="1"/>
    <col min="10501" max="10501" width="50.125" style="43" customWidth="1"/>
    <col min="10502" max="10502" width="26.625" style="43" customWidth="1"/>
    <col min="10503" max="10503" width="14.625" style="43" customWidth="1"/>
    <col min="10504" max="10504" width="8.5" style="43" customWidth="1"/>
    <col min="10505" max="10505" width="46" style="43" customWidth="1"/>
    <col min="10506" max="10506" width="10.625" style="43" customWidth="1"/>
    <col min="10507" max="10507" width="30.625" style="43" customWidth="1"/>
    <col min="10508" max="10508" width="7.5" style="43" customWidth="1"/>
    <col min="10509" max="10509" width="23.625" style="43" customWidth="1"/>
    <col min="10510" max="10510" width="18.5" style="43" customWidth="1"/>
    <col min="10511" max="10511" width="14.625" style="43" customWidth="1"/>
    <col min="10512" max="10512" width="17.625" style="43" customWidth="1"/>
    <col min="10513" max="10513" width="10.5" style="43" bestFit="1" customWidth="1"/>
    <col min="10514" max="10514" width="10" style="43" customWidth="1"/>
    <col min="10515" max="10753" width="11" style="43"/>
    <col min="10754" max="10756" width="13.625" style="43" customWidth="1"/>
    <col min="10757" max="10757" width="50.125" style="43" customWidth="1"/>
    <col min="10758" max="10758" width="26.625" style="43" customWidth="1"/>
    <col min="10759" max="10759" width="14.625" style="43" customWidth="1"/>
    <col min="10760" max="10760" width="8.5" style="43" customWidth="1"/>
    <col min="10761" max="10761" width="46" style="43" customWidth="1"/>
    <col min="10762" max="10762" width="10.625" style="43" customWidth="1"/>
    <col min="10763" max="10763" width="30.625" style="43" customWidth="1"/>
    <col min="10764" max="10764" width="7.5" style="43" customWidth="1"/>
    <col min="10765" max="10765" width="23.625" style="43" customWidth="1"/>
    <col min="10766" max="10766" width="18.5" style="43" customWidth="1"/>
    <col min="10767" max="10767" width="14.625" style="43" customWidth="1"/>
    <col min="10768" max="10768" width="17.625" style="43" customWidth="1"/>
    <col min="10769" max="10769" width="10.5" style="43" bestFit="1" customWidth="1"/>
    <col min="10770" max="10770" width="10" style="43" customWidth="1"/>
    <col min="10771" max="11009" width="11" style="43"/>
    <col min="11010" max="11012" width="13.625" style="43" customWidth="1"/>
    <col min="11013" max="11013" width="50.125" style="43" customWidth="1"/>
    <col min="11014" max="11014" width="26.625" style="43" customWidth="1"/>
    <col min="11015" max="11015" width="14.625" style="43" customWidth="1"/>
    <col min="11016" max="11016" width="8.5" style="43" customWidth="1"/>
    <col min="11017" max="11017" width="46" style="43" customWidth="1"/>
    <col min="11018" max="11018" width="10.625" style="43" customWidth="1"/>
    <col min="11019" max="11019" width="30.625" style="43" customWidth="1"/>
    <col min="11020" max="11020" width="7.5" style="43" customWidth="1"/>
    <col min="11021" max="11021" width="23.625" style="43" customWidth="1"/>
    <col min="11022" max="11022" width="18.5" style="43" customWidth="1"/>
    <col min="11023" max="11023" width="14.625" style="43" customWidth="1"/>
    <col min="11024" max="11024" width="17.625" style="43" customWidth="1"/>
    <col min="11025" max="11025" width="10.5" style="43" bestFit="1" customWidth="1"/>
    <col min="11026" max="11026" width="10" style="43" customWidth="1"/>
    <col min="11027" max="11265" width="11" style="43"/>
    <col min="11266" max="11268" width="13.625" style="43" customWidth="1"/>
    <col min="11269" max="11269" width="50.125" style="43" customWidth="1"/>
    <col min="11270" max="11270" width="26.625" style="43" customWidth="1"/>
    <col min="11271" max="11271" width="14.625" style="43" customWidth="1"/>
    <col min="11272" max="11272" width="8.5" style="43" customWidth="1"/>
    <col min="11273" max="11273" width="46" style="43" customWidth="1"/>
    <col min="11274" max="11274" width="10.625" style="43" customWidth="1"/>
    <col min="11275" max="11275" width="30.625" style="43" customWidth="1"/>
    <col min="11276" max="11276" width="7.5" style="43" customWidth="1"/>
    <col min="11277" max="11277" width="23.625" style="43" customWidth="1"/>
    <col min="11278" max="11278" width="18.5" style="43" customWidth="1"/>
    <col min="11279" max="11279" width="14.625" style="43" customWidth="1"/>
    <col min="11280" max="11280" width="17.625" style="43" customWidth="1"/>
    <col min="11281" max="11281" width="10.5" style="43" bestFit="1" customWidth="1"/>
    <col min="11282" max="11282" width="10" style="43" customWidth="1"/>
    <col min="11283" max="11521" width="11" style="43"/>
    <col min="11522" max="11524" width="13.625" style="43" customWidth="1"/>
    <col min="11525" max="11525" width="50.125" style="43" customWidth="1"/>
    <col min="11526" max="11526" width="26.625" style="43" customWidth="1"/>
    <col min="11527" max="11527" width="14.625" style="43" customWidth="1"/>
    <col min="11528" max="11528" width="8.5" style="43" customWidth="1"/>
    <col min="11529" max="11529" width="46" style="43" customWidth="1"/>
    <col min="11530" max="11530" width="10.625" style="43" customWidth="1"/>
    <col min="11531" max="11531" width="30.625" style="43" customWidth="1"/>
    <col min="11532" max="11532" width="7.5" style="43" customWidth="1"/>
    <col min="11533" max="11533" width="23.625" style="43" customWidth="1"/>
    <col min="11534" max="11534" width="18.5" style="43" customWidth="1"/>
    <col min="11535" max="11535" width="14.625" style="43" customWidth="1"/>
    <col min="11536" max="11536" width="17.625" style="43" customWidth="1"/>
    <col min="11537" max="11537" width="10.5" style="43" bestFit="1" customWidth="1"/>
    <col min="11538" max="11538" width="10" style="43" customWidth="1"/>
    <col min="11539" max="11777" width="11" style="43"/>
    <col min="11778" max="11780" width="13.625" style="43" customWidth="1"/>
    <col min="11781" max="11781" width="50.125" style="43" customWidth="1"/>
    <col min="11782" max="11782" width="26.625" style="43" customWidth="1"/>
    <col min="11783" max="11783" width="14.625" style="43" customWidth="1"/>
    <col min="11784" max="11784" width="8.5" style="43" customWidth="1"/>
    <col min="11785" max="11785" width="46" style="43" customWidth="1"/>
    <col min="11786" max="11786" width="10.625" style="43" customWidth="1"/>
    <col min="11787" max="11787" width="30.625" style="43" customWidth="1"/>
    <col min="11788" max="11788" width="7.5" style="43" customWidth="1"/>
    <col min="11789" max="11789" width="23.625" style="43" customWidth="1"/>
    <col min="11790" max="11790" width="18.5" style="43" customWidth="1"/>
    <col min="11791" max="11791" width="14.625" style="43" customWidth="1"/>
    <col min="11792" max="11792" width="17.625" style="43" customWidth="1"/>
    <col min="11793" max="11793" width="10.5" style="43" bestFit="1" customWidth="1"/>
    <col min="11794" max="11794" width="10" style="43" customWidth="1"/>
    <col min="11795" max="12033" width="11" style="43"/>
    <col min="12034" max="12036" width="13.625" style="43" customWidth="1"/>
    <col min="12037" max="12037" width="50.125" style="43" customWidth="1"/>
    <col min="12038" max="12038" width="26.625" style="43" customWidth="1"/>
    <col min="12039" max="12039" width="14.625" style="43" customWidth="1"/>
    <col min="12040" max="12040" width="8.5" style="43" customWidth="1"/>
    <col min="12041" max="12041" width="46" style="43" customWidth="1"/>
    <col min="12042" max="12042" width="10.625" style="43" customWidth="1"/>
    <col min="12043" max="12043" width="30.625" style="43" customWidth="1"/>
    <col min="12044" max="12044" width="7.5" style="43" customWidth="1"/>
    <col min="12045" max="12045" width="23.625" style="43" customWidth="1"/>
    <col min="12046" max="12046" width="18.5" style="43" customWidth="1"/>
    <col min="12047" max="12047" width="14.625" style="43" customWidth="1"/>
    <col min="12048" max="12048" width="17.625" style="43" customWidth="1"/>
    <col min="12049" max="12049" width="10.5" style="43" bestFit="1" customWidth="1"/>
    <col min="12050" max="12050" width="10" style="43" customWidth="1"/>
    <col min="12051" max="12289" width="11" style="43"/>
    <col min="12290" max="12292" width="13.625" style="43" customWidth="1"/>
    <col min="12293" max="12293" width="50.125" style="43" customWidth="1"/>
    <col min="12294" max="12294" width="26.625" style="43" customWidth="1"/>
    <col min="12295" max="12295" width="14.625" style="43" customWidth="1"/>
    <col min="12296" max="12296" width="8.5" style="43" customWidth="1"/>
    <col min="12297" max="12297" width="46" style="43" customWidth="1"/>
    <col min="12298" max="12298" width="10.625" style="43" customWidth="1"/>
    <col min="12299" max="12299" width="30.625" style="43" customWidth="1"/>
    <col min="12300" max="12300" width="7.5" style="43" customWidth="1"/>
    <col min="12301" max="12301" width="23.625" style="43" customWidth="1"/>
    <col min="12302" max="12302" width="18.5" style="43" customWidth="1"/>
    <col min="12303" max="12303" width="14.625" style="43" customWidth="1"/>
    <col min="12304" max="12304" width="17.625" style="43" customWidth="1"/>
    <col min="12305" max="12305" width="10.5" style="43" bestFit="1" customWidth="1"/>
    <col min="12306" max="12306" width="10" style="43" customWidth="1"/>
    <col min="12307" max="12545" width="11" style="43"/>
    <col min="12546" max="12548" width="13.625" style="43" customWidth="1"/>
    <col min="12549" max="12549" width="50.125" style="43" customWidth="1"/>
    <col min="12550" max="12550" width="26.625" style="43" customWidth="1"/>
    <col min="12551" max="12551" width="14.625" style="43" customWidth="1"/>
    <col min="12552" max="12552" width="8.5" style="43" customWidth="1"/>
    <col min="12553" max="12553" width="46" style="43" customWidth="1"/>
    <col min="12554" max="12554" width="10.625" style="43" customWidth="1"/>
    <col min="12555" max="12555" width="30.625" style="43" customWidth="1"/>
    <col min="12556" max="12556" width="7.5" style="43" customWidth="1"/>
    <col min="12557" max="12557" width="23.625" style="43" customWidth="1"/>
    <col min="12558" max="12558" width="18.5" style="43" customWidth="1"/>
    <col min="12559" max="12559" width="14.625" style="43" customWidth="1"/>
    <col min="12560" max="12560" width="17.625" style="43" customWidth="1"/>
    <col min="12561" max="12561" width="10.5" style="43" bestFit="1" customWidth="1"/>
    <col min="12562" max="12562" width="10" style="43" customWidth="1"/>
    <col min="12563" max="12801" width="11" style="43"/>
    <col min="12802" max="12804" width="13.625" style="43" customWidth="1"/>
    <col min="12805" max="12805" width="50.125" style="43" customWidth="1"/>
    <col min="12806" max="12806" width="26.625" style="43" customWidth="1"/>
    <col min="12807" max="12807" width="14.625" style="43" customWidth="1"/>
    <col min="12808" max="12808" width="8.5" style="43" customWidth="1"/>
    <col min="12809" max="12809" width="46" style="43" customWidth="1"/>
    <col min="12810" max="12810" width="10.625" style="43" customWidth="1"/>
    <col min="12811" max="12811" width="30.625" style="43" customWidth="1"/>
    <col min="12812" max="12812" width="7.5" style="43" customWidth="1"/>
    <col min="12813" max="12813" width="23.625" style="43" customWidth="1"/>
    <col min="12814" max="12814" width="18.5" style="43" customWidth="1"/>
    <col min="12815" max="12815" width="14.625" style="43" customWidth="1"/>
    <col min="12816" max="12816" width="17.625" style="43" customWidth="1"/>
    <col min="12817" max="12817" width="10.5" style="43" bestFit="1" customWidth="1"/>
    <col min="12818" max="12818" width="10" style="43" customWidth="1"/>
    <col min="12819" max="13057" width="11" style="43"/>
    <col min="13058" max="13060" width="13.625" style="43" customWidth="1"/>
    <col min="13061" max="13061" width="50.125" style="43" customWidth="1"/>
    <col min="13062" max="13062" width="26.625" style="43" customWidth="1"/>
    <col min="13063" max="13063" width="14.625" style="43" customWidth="1"/>
    <col min="13064" max="13064" width="8.5" style="43" customWidth="1"/>
    <col min="13065" max="13065" width="46" style="43" customWidth="1"/>
    <col min="13066" max="13066" width="10.625" style="43" customWidth="1"/>
    <col min="13067" max="13067" width="30.625" style="43" customWidth="1"/>
    <col min="13068" max="13068" width="7.5" style="43" customWidth="1"/>
    <col min="13069" max="13069" width="23.625" style="43" customWidth="1"/>
    <col min="13070" max="13070" width="18.5" style="43" customWidth="1"/>
    <col min="13071" max="13071" width="14.625" style="43" customWidth="1"/>
    <col min="13072" max="13072" width="17.625" style="43" customWidth="1"/>
    <col min="13073" max="13073" width="10.5" style="43" bestFit="1" customWidth="1"/>
    <col min="13074" max="13074" width="10" style="43" customWidth="1"/>
    <col min="13075" max="13313" width="11" style="43"/>
    <col min="13314" max="13316" width="13.625" style="43" customWidth="1"/>
    <col min="13317" max="13317" width="50.125" style="43" customWidth="1"/>
    <col min="13318" max="13318" width="26.625" style="43" customWidth="1"/>
    <col min="13319" max="13319" width="14.625" style="43" customWidth="1"/>
    <col min="13320" max="13320" width="8.5" style="43" customWidth="1"/>
    <col min="13321" max="13321" width="46" style="43" customWidth="1"/>
    <col min="13322" max="13322" width="10.625" style="43" customWidth="1"/>
    <col min="13323" max="13323" width="30.625" style="43" customWidth="1"/>
    <col min="13324" max="13324" width="7.5" style="43" customWidth="1"/>
    <col min="13325" max="13325" width="23.625" style="43" customWidth="1"/>
    <col min="13326" max="13326" width="18.5" style="43" customWidth="1"/>
    <col min="13327" max="13327" width="14.625" style="43" customWidth="1"/>
    <col min="13328" max="13328" width="17.625" style="43" customWidth="1"/>
    <col min="13329" max="13329" width="10.5" style="43" bestFit="1" customWidth="1"/>
    <col min="13330" max="13330" width="10" style="43" customWidth="1"/>
    <col min="13331" max="13569" width="11" style="43"/>
    <col min="13570" max="13572" width="13.625" style="43" customWidth="1"/>
    <col min="13573" max="13573" width="50.125" style="43" customWidth="1"/>
    <col min="13574" max="13574" width="26.625" style="43" customWidth="1"/>
    <col min="13575" max="13575" width="14.625" style="43" customWidth="1"/>
    <col min="13576" max="13576" width="8.5" style="43" customWidth="1"/>
    <col min="13577" max="13577" width="46" style="43" customWidth="1"/>
    <col min="13578" max="13578" width="10.625" style="43" customWidth="1"/>
    <col min="13579" max="13579" width="30.625" style="43" customWidth="1"/>
    <col min="13580" max="13580" width="7.5" style="43" customWidth="1"/>
    <col min="13581" max="13581" width="23.625" style="43" customWidth="1"/>
    <col min="13582" max="13582" width="18.5" style="43" customWidth="1"/>
    <col min="13583" max="13583" width="14.625" style="43" customWidth="1"/>
    <col min="13584" max="13584" width="17.625" style="43" customWidth="1"/>
    <col min="13585" max="13585" width="10.5" style="43" bestFit="1" customWidth="1"/>
    <col min="13586" max="13586" width="10" style="43" customWidth="1"/>
    <col min="13587" max="13825" width="11" style="43"/>
    <col min="13826" max="13828" width="13.625" style="43" customWidth="1"/>
    <col min="13829" max="13829" width="50.125" style="43" customWidth="1"/>
    <col min="13830" max="13830" width="26.625" style="43" customWidth="1"/>
    <col min="13831" max="13831" width="14.625" style="43" customWidth="1"/>
    <col min="13832" max="13832" width="8.5" style="43" customWidth="1"/>
    <col min="13833" max="13833" width="46" style="43" customWidth="1"/>
    <col min="13834" max="13834" width="10.625" style="43" customWidth="1"/>
    <col min="13835" max="13835" width="30.625" style="43" customWidth="1"/>
    <col min="13836" max="13836" width="7.5" style="43" customWidth="1"/>
    <col min="13837" max="13837" width="23.625" style="43" customWidth="1"/>
    <col min="13838" max="13838" width="18.5" style="43" customWidth="1"/>
    <col min="13839" max="13839" width="14.625" style="43" customWidth="1"/>
    <col min="13840" max="13840" width="17.625" style="43" customWidth="1"/>
    <col min="13841" max="13841" width="10.5" style="43" bestFit="1" customWidth="1"/>
    <col min="13842" max="13842" width="10" style="43" customWidth="1"/>
    <col min="13843" max="14081" width="11" style="43"/>
    <col min="14082" max="14084" width="13.625" style="43" customWidth="1"/>
    <col min="14085" max="14085" width="50.125" style="43" customWidth="1"/>
    <col min="14086" max="14086" width="26.625" style="43" customWidth="1"/>
    <col min="14087" max="14087" width="14.625" style="43" customWidth="1"/>
    <col min="14088" max="14088" width="8.5" style="43" customWidth="1"/>
    <col min="14089" max="14089" width="46" style="43" customWidth="1"/>
    <col min="14090" max="14090" width="10.625" style="43" customWidth="1"/>
    <col min="14091" max="14091" width="30.625" style="43" customWidth="1"/>
    <col min="14092" max="14092" width="7.5" style="43" customWidth="1"/>
    <col min="14093" max="14093" width="23.625" style="43" customWidth="1"/>
    <col min="14094" max="14094" width="18.5" style="43" customWidth="1"/>
    <col min="14095" max="14095" width="14.625" style="43" customWidth="1"/>
    <col min="14096" max="14096" width="17.625" style="43" customWidth="1"/>
    <col min="14097" max="14097" width="10.5" style="43" bestFit="1" customWidth="1"/>
    <col min="14098" max="14098" width="10" style="43" customWidth="1"/>
    <col min="14099" max="14337" width="11" style="43"/>
    <col min="14338" max="14340" width="13.625" style="43" customWidth="1"/>
    <col min="14341" max="14341" width="50.125" style="43" customWidth="1"/>
    <col min="14342" max="14342" width="26.625" style="43" customWidth="1"/>
    <col min="14343" max="14343" width="14.625" style="43" customWidth="1"/>
    <col min="14344" max="14344" width="8.5" style="43" customWidth="1"/>
    <col min="14345" max="14345" width="46" style="43" customWidth="1"/>
    <col min="14346" max="14346" width="10.625" style="43" customWidth="1"/>
    <col min="14347" max="14347" width="30.625" style="43" customWidth="1"/>
    <col min="14348" max="14348" width="7.5" style="43" customWidth="1"/>
    <col min="14349" max="14349" width="23.625" style="43" customWidth="1"/>
    <col min="14350" max="14350" width="18.5" style="43" customWidth="1"/>
    <col min="14351" max="14351" width="14.625" style="43" customWidth="1"/>
    <col min="14352" max="14352" width="17.625" style="43" customWidth="1"/>
    <col min="14353" max="14353" width="10.5" style="43" bestFit="1" customWidth="1"/>
    <col min="14354" max="14354" width="10" style="43" customWidth="1"/>
    <col min="14355" max="14593" width="11" style="43"/>
    <col min="14594" max="14596" width="13.625" style="43" customWidth="1"/>
    <col min="14597" max="14597" width="50.125" style="43" customWidth="1"/>
    <col min="14598" max="14598" width="26.625" style="43" customWidth="1"/>
    <col min="14599" max="14599" width="14.625" style="43" customWidth="1"/>
    <col min="14600" max="14600" width="8.5" style="43" customWidth="1"/>
    <col min="14601" max="14601" width="46" style="43" customWidth="1"/>
    <col min="14602" max="14602" width="10.625" style="43" customWidth="1"/>
    <col min="14603" max="14603" width="30.625" style="43" customWidth="1"/>
    <col min="14604" max="14604" width="7.5" style="43" customWidth="1"/>
    <col min="14605" max="14605" width="23.625" style="43" customWidth="1"/>
    <col min="14606" max="14606" width="18.5" style="43" customWidth="1"/>
    <col min="14607" max="14607" width="14.625" style="43" customWidth="1"/>
    <col min="14608" max="14608" width="17.625" style="43" customWidth="1"/>
    <col min="14609" max="14609" width="10.5" style="43" bestFit="1" customWidth="1"/>
    <col min="14610" max="14610" width="10" style="43" customWidth="1"/>
    <col min="14611" max="14849" width="11" style="43"/>
    <col min="14850" max="14852" width="13.625" style="43" customWidth="1"/>
    <col min="14853" max="14853" width="50.125" style="43" customWidth="1"/>
    <col min="14854" max="14854" width="26.625" style="43" customWidth="1"/>
    <col min="14855" max="14855" width="14.625" style="43" customWidth="1"/>
    <col min="14856" max="14856" width="8.5" style="43" customWidth="1"/>
    <col min="14857" max="14857" width="46" style="43" customWidth="1"/>
    <col min="14858" max="14858" width="10.625" style="43" customWidth="1"/>
    <col min="14859" max="14859" width="30.625" style="43" customWidth="1"/>
    <col min="14860" max="14860" width="7.5" style="43" customWidth="1"/>
    <col min="14861" max="14861" width="23.625" style="43" customWidth="1"/>
    <col min="14862" max="14862" width="18.5" style="43" customWidth="1"/>
    <col min="14863" max="14863" width="14.625" style="43" customWidth="1"/>
    <col min="14864" max="14864" width="17.625" style="43" customWidth="1"/>
    <col min="14865" max="14865" width="10.5" style="43" bestFit="1" customWidth="1"/>
    <col min="14866" max="14866" width="10" style="43" customWidth="1"/>
    <col min="14867" max="15105" width="11" style="43"/>
    <col min="15106" max="15108" width="13.625" style="43" customWidth="1"/>
    <col min="15109" max="15109" width="50.125" style="43" customWidth="1"/>
    <col min="15110" max="15110" width="26.625" style="43" customWidth="1"/>
    <col min="15111" max="15111" width="14.625" style="43" customWidth="1"/>
    <col min="15112" max="15112" width="8.5" style="43" customWidth="1"/>
    <col min="15113" max="15113" width="46" style="43" customWidth="1"/>
    <col min="15114" max="15114" width="10.625" style="43" customWidth="1"/>
    <col min="15115" max="15115" width="30.625" style="43" customWidth="1"/>
    <col min="15116" max="15116" width="7.5" style="43" customWidth="1"/>
    <col min="15117" max="15117" width="23.625" style="43" customWidth="1"/>
    <col min="15118" max="15118" width="18.5" style="43" customWidth="1"/>
    <col min="15119" max="15119" width="14.625" style="43" customWidth="1"/>
    <col min="15120" max="15120" width="17.625" style="43" customWidth="1"/>
    <col min="15121" max="15121" width="10.5" style="43" bestFit="1" customWidth="1"/>
    <col min="15122" max="15122" width="10" style="43" customWidth="1"/>
    <col min="15123" max="15361" width="11" style="43"/>
    <col min="15362" max="15364" width="13.625" style="43" customWidth="1"/>
    <col min="15365" max="15365" width="50.125" style="43" customWidth="1"/>
    <col min="15366" max="15366" width="26.625" style="43" customWidth="1"/>
    <col min="15367" max="15367" width="14.625" style="43" customWidth="1"/>
    <col min="15368" max="15368" width="8.5" style="43" customWidth="1"/>
    <col min="15369" max="15369" width="46" style="43" customWidth="1"/>
    <col min="15370" max="15370" width="10.625" style="43" customWidth="1"/>
    <col min="15371" max="15371" width="30.625" style="43" customWidth="1"/>
    <col min="15372" max="15372" width="7.5" style="43" customWidth="1"/>
    <col min="15373" max="15373" width="23.625" style="43" customWidth="1"/>
    <col min="15374" max="15374" width="18.5" style="43" customWidth="1"/>
    <col min="15375" max="15375" width="14.625" style="43" customWidth="1"/>
    <col min="15376" max="15376" width="17.625" style="43" customWidth="1"/>
    <col min="15377" max="15377" width="10.5" style="43" bestFit="1" customWidth="1"/>
    <col min="15378" max="15378" width="10" style="43" customWidth="1"/>
    <col min="15379" max="15617" width="11" style="43"/>
    <col min="15618" max="15620" width="13.625" style="43" customWidth="1"/>
    <col min="15621" max="15621" width="50.125" style="43" customWidth="1"/>
    <col min="15622" max="15622" width="26.625" style="43" customWidth="1"/>
    <col min="15623" max="15623" width="14.625" style="43" customWidth="1"/>
    <col min="15624" max="15624" width="8.5" style="43" customWidth="1"/>
    <col min="15625" max="15625" width="46" style="43" customWidth="1"/>
    <col min="15626" max="15626" width="10.625" style="43" customWidth="1"/>
    <col min="15627" max="15627" width="30.625" style="43" customWidth="1"/>
    <col min="15628" max="15628" width="7.5" style="43" customWidth="1"/>
    <col min="15629" max="15629" width="23.625" style="43" customWidth="1"/>
    <col min="15630" max="15630" width="18.5" style="43" customWidth="1"/>
    <col min="15631" max="15631" width="14.625" style="43" customWidth="1"/>
    <col min="15632" max="15632" width="17.625" style="43" customWidth="1"/>
    <col min="15633" max="15633" width="10.5" style="43" bestFit="1" customWidth="1"/>
    <col min="15634" max="15634" width="10" style="43" customWidth="1"/>
    <col min="15635" max="15873" width="11" style="43"/>
    <col min="15874" max="15876" width="13.625" style="43" customWidth="1"/>
    <col min="15877" max="15877" width="50.125" style="43" customWidth="1"/>
    <col min="15878" max="15878" width="26.625" style="43" customWidth="1"/>
    <col min="15879" max="15879" width="14.625" style="43" customWidth="1"/>
    <col min="15880" max="15880" width="8.5" style="43" customWidth="1"/>
    <col min="15881" max="15881" width="46" style="43" customWidth="1"/>
    <col min="15882" max="15882" width="10.625" style="43" customWidth="1"/>
    <col min="15883" max="15883" width="30.625" style="43" customWidth="1"/>
    <col min="15884" max="15884" width="7.5" style="43" customWidth="1"/>
    <col min="15885" max="15885" width="23.625" style="43" customWidth="1"/>
    <col min="15886" max="15886" width="18.5" style="43" customWidth="1"/>
    <col min="15887" max="15887" width="14.625" style="43" customWidth="1"/>
    <col min="15888" max="15888" width="17.625" style="43" customWidth="1"/>
    <col min="15889" max="15889" width="10.5" style="43" bestFit="1" customWidth="1"/>
    <col min="15890" max="15890" width="10" style="43" customWidth="1"/>
    <col min="15891" max="16129" width="11" style="43"/>
    <col min="16130" max="16132" width="13.625" style="43" customWidth="1"/>
    <col min="16133" max="16133" width="50.125" style="43" customWidth="1"/>
    <col min="16134" max="16134" width="26.625" style="43" customWidth="1"/>
    <col min="16135" max="16135" width="14.625" style="43" customWidth="1"/>
    <col min="16136" max="16136" width="8.5" style="43" customWidth="1"/>
    <col min="16137" max="16137" width="46" style="43" customWidth="1"/>
    <col min="16138" max="16138" width="10.625" style="43" customWidth="1"/>
    <col min="16139" max="16139" width="30.625" style="43" customWidth="1"/>
    <col min="16140" max="16140" width="7.5" style="43" customWidth="1"/>
    <col min="16141" max="16141" width="23.625" style="43" customWidth="1"/>
    <col min="16142" max="16142" width="18.5" style="43" customWidth="1"/>
    <col min="16143" max="16143" width="14.625" style="43" customWidth="1"/>
    <col min="16144" max="16144" width="17.625" style="43" customWidth="1"/>
    <col min="16145" max="16145" width="10.5" style="43" bestFit="1" customWidth="1"/>
    <col min="16146" max="16146" width="10" style="43" customWidth="1"/>
    <col min="16147" max="16384" width="11" style="43"/>
  </cols>
  <sheetData>
    <row r="1" spans="1:257" x14ac:dyDescent="0.2">
      <c r="E1" s="43"/>
      <c r="F1" s="43"/>
    </row>
    <row r="2" spans="1:257" x14ac:dyDescent="0.2">
      <c r="E2" s="43"/>
      <c r="F2" s="43"/>
    </row>
    <row r="3" spans="1:257" x14ac:dyDescent="0.2">
      <c r="E3" s="43"/>
      <c r="F3" s="43"/>
    </row>
    <row r="4" spans="1:257" x14ac:dyDescent="0.2">
      <c r="E4" s="43"/>
      <c r="F4" s="43"/>
    </row>
    <row r="5" spans="1:257" x14ac:dyDescent="0.2">
      <c r="E5" s="43"/>
      <c r="F5" s="43"/>
    </row>
    <row r="6" spans="1:257" ht="20.25" x14ac:dyDescent="0.2">
      <c r="A6" s="460" t="s">
        <v>531</v>
      </c>
      <c r="B6" s="460"/>
      <c r="C6" s="460"/>
      <c r="D6" s="460"/>
      <c r="E6" s="460"/>
      <c r="F6" s="460"/>
      <c r="G6" s="460"/>
      <c r="H6" s="50"/>
      <c r="I6" s="50"/>
      <c r="J6" s="50"/>
      <c r="K6" s="50"/>
    </row>
    <row r="7" spans="1:257" x14ac:dyDescent="0.2">
      <c r="A7" s="461"/>
      <c r="B7" s="461"/>
      <c r="C7" s="461"/>
      <c r="D7" s="461"/>
      <c r="E7" s="461"/>
      <c r="F7" s="461"/>
      <c r="G7" s="461"/>
      <c r="H7" s="51"/>
      <c r="I7" s="51"/>
      <c r="J7" s="51"/>
      <c r="K7" s="51"/>
    </row>
    <row r="8" spans="1:257" ht="20.25" customHeight="1" x14ac:dyDescent="0.3">
      <c r="A8" s="462" t="s">
        <v>532</v>
      </c>
      <c r="B8" s="462"/>
      <c r="C8" s="462"/>
      <c r="D8" s="462"/>
      <c r="E8" s="462"/>
      <c r="F8" s="462"/>
      <c r="G8" s="462"/>
      <c r="H8" s="52"/>
      <c r="I8" s="52"/>
      <c r="J8" s="52"/>
      <c r="K8" s="52"/>
      <c r="L8" s="52"/>
      <c r="M8" s="52"/>
      <c r="N8" s="52"/>
    </row>
    <row r="9" spans="1:257" ht="20.25" customHeight="1" x14ac:dyDescent="0.3">
      <c r="A9" s="462" t="s">
        <v>544</v>
      </c>
      <c r="B9" s="462"/>
      <c r="C9" s="462"/>
      <c r="D9" s="462"/>
      <c r="E9" s="462"/>
      <c r="F9" s="462"/>
      <c r="G9" s="462"/>
      <c r="H9" s="52"/>
      <c r="I9" s="52"/>
      <c r="J9" s="52"/>
      <c r="K9" s="52"/>
      <c r="L9" s="52"/>
      <c r="M9" s="52"/>
      <c r="N9" s="52"/>
    </row>
    <row r="10" spans="1:257" ht="20.25" customHeight="1" x14ac:dyDescent="0.3">
      <c r="A10" s="459" t="s">
        <v>533</v>
      </c>
      <c r="B10" s="459"/>
      <c r="C10" s="459"/>
      <c r="D10" s="459"/>
      <c r="E10" s="459"/>
      <c r="F10" s="459"/>
      <c r="G10" s="459"/>
      <c r="H10" s="52"/>
      <c r="I10" s="52"/>
      <c r="J10" s="52"/>
      <c r="K10" s="52"/>
      <c r="L10" s="52"/>
      <c r="M10" s="52"/>
      <c r="N10" s="52"/>
    </row>
    <row r="11" spans="1:257" ht="20.25" customHeight="1" x14ac:dyDescent="0.25">
      <c r="A11" s="459" t="s">
        <v>534</v>
      </c>
      <c r="B11" s="459"/>
      <c r="C11" s="459"/>
      <c r="D11" s="459"/>
      <c r="E11" s="459"/>
      <c r="F11" s="459"/>
      <c r="G11" s="459"/>
    </row>
    <row r="12" spans="1:257" ht="15.75" thickBot="1" x14ac:dyDescent="0.25">
      <c r="E12" s="43"/>
      <c r="F12" s="43"/>
    </row>
    <row r="13" spans="1:257" ht="32.25" customHeight="1" thickBot="1" x14ac:dyDescent="0.25">
      <c r="A13" s="447" t="s">
        <v>535</v>
      </c>
      <c r="B13" s="448"/>
      <c r="C13" s="448"/>
      <c r="D13" s="448"/>
      <c r="E13" s="449" t="s">
        <v>536</v>
      </c>
      <c r="F13" s="451" t="s">
        <v>537</v>
      </c>
      <c r="G13" s="453" t="s">
        <v>538</v>
      </c>
    </row>
    <row r="14" spans="1:257" ht="80.25" customHeight="1" thickBot="1" x14ac:dyDescent="0.25">
      <c r="A14" s="53" t="s">
        <v>539</v>
      </c>
      <c r="B14" s="54" t="s">
        <v>540</v>
      </c>
      <c r="C14" s="54" t="s">
        <v>541</v>
      </c>
      <c r="D14" s="55" t="s">
        <v>542</v>
      </c>
      <c r="E14" s="450"/>
      <c r="F14" s="452"/>
      <c r="G14" s="454"/>
    </row>
    <row r="15" spans="1:257" ht="28.5" customHeight="1" thickBot="1" x14ac:dyDescent="0.25">
      <c r="A15" s="56">
        <v>6</v>
      </c>
      <c r="B15" s="57"/>
      <c r="C15" s="58"/>
      <c r="D15" s="59"/>
      <c r="E15" s="60" t="s">
        <v>548</v>
      </c>
      <c r="F15" s="61" t="e">
        <f>SUM(F16)</f>
        <v>#REF!</v>
      </c>
      <c r="G15" s="62" t="e">
        <f>+F15/F24</f>
        <v>#REF!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</row>
    <row r="16" spans="1:257" ht="27.75" customHeight="1" thickBot="1" x14ac:dyDescent="0.25">
      <c r="A16" s="68"/>
      <c r="B16" s="69">
        <v>1</v>
      </c>
      <c r="C16" s="69">
        <v>3</v>
      </c>
      <c r="D16" s="70"/>
      <c r="E16" s="73" t="s">
        <v>549</v>
      </c>
      <c r="F16" s="74" t="e">
        <f>+#REF!</f>
        <v>#REF!</v>
      </c>
      <c r="G16" s="75" t="e">
        <f>F16/$F$24</f>
        <v>#REF!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</row>
    <row r="17" spans="1:257" ht="28.5" customHeight="1" thickBot="1" x14ac:dyDescent="0.25">
      <c r="A17" s="56">
        <v>6</v>
      </c>
      <c r="B17" s="57"/>
      <c r="C17" s="58"/>
      <c r="D17" s="59"/>
      <c r="E17" s="60" t="s">
        <v>550</v>
      </c>
      <c r="F17" s="61" t="e">
        <f>SUM(F18)</f>
        <v>#REF!</v>
      </c>
      <c r="G17" s="62" t="e">
        <f>+F17/F24</f>
        <v>#REF!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</row>
    <row r="18" spans="1:257" ht="28.5" customHeight="1" thickBot="1" x14ac:dyDescent="0.25">
      <c r="A18" s="68"/>
      <c r="B18" s="69">
        <v>2</v>
      </c>
      <c r="C18" s="69">
        <v>1</v>
      </c>
      <c r="D18" s="80" t="s">
        <v>554</v>
      </c>
      <c r="E18" s="73" t="s">
        <v>555</v>
      </c>
      <c r="F18" s="74" t="e">
        <f>+#REF!</f>
        <v>#REF!</v>
      </c>
      <c r="G18" s="75" t="e">
        <f>F18/$F$24</f>
        <v>#REF!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</row>
    <row r="19" spans="1:257" ht="28.5" customHeight="1" thickBot="1" x14ac:dyDescent="0.25">
      <c r="A19" s="56">
        <v>6</v>
      </c>
      <c r="B19" s="57"/>
      <c r="C19" s="58"/>
      <c r="D19" s="59"/>
      <c r="E19" s="60" t="s">
        <v>553</v>
      </c>
      <c r="F19" s="61" t="e">
        <f>SUM(F20)</f>
        <v>#REF!</v>
      </c>
      <c r="G19" s="62" t="e">
        <f>+F19/F24</f>
        <v>#REF!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</row>
    <row r="20" spans="1:257" ht="28.5" customHeight="1" thickBot="1" x14ac:dyDescent="0.25">
      <c r="A20" s="68"/>
      <c r="B20" s="69">
        <v>5</v>
      </c>
      <c r="C20" s="69">
        <v>6</v>
      </c>
      <c r="D20" s="80" t="s">
        <v>554</v>
      </c>
      <c r="E20" s="73" t="s">
        <v>556</v>
      </c>
      <c r="F20" s="74" t="e">
        <f>+#REF!</f>
        <v>#REF!</v>
      </c>
      <c r="G20" s="75" t="e">
        <f>F20/$F$24</f>
        <v>#REF!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</row>
    <row r="21" spans="1:257" ht="28.5" customHeight="1" thickBot="1" x14ac:dyDescent="0.25">
      <c r="A21" s="56">
        <v>6</v>
      </c>
      <c r="B21" s="57"/>
      <c r="C21" s="58"/>
      <c r="D21" s="59"/>
      <c r="E21" s="60" t="s">
        <v>545</v>
      </c>
      <c r="F21" s="61" t="e">
        <f>SUM(F22:F23)</f>
        <v>#REF!</v>
      </c>
      <c r="G21" s="62" t="e">
        <f>+F21/F24</f>
        <v>#REF!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  <c r="IW21" s="45"/>
    </row>
    <row r="22" spans="1:257" ht="28.5" customHeight="1" x14ac:dyDescent="0.2">
      <c r="A22" s="68"/>
      <c r="B22" s="69">
        <v>6</v>
      </c>
      <c r="C22" s="69">
        <v>8</v>
      </c>
      <c r="D22" s="80" t="s">
        <v>551</v>
      </c>
      <c r="E22" s="73" t="s">
        <v>546</v>
      </c>
      <c r="F22" s="74" t="e">
        <f>+#REF!</f>
        <v>#REF!</v>
      </c>
      <c r="G22" s="75" t="e">
        <f>F22/$F$24</f>
        <v>#REF!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  <c r="IW22" s="45"/>
    </row>
    <row r="23" spans="1:257" ht="29.25" customHeight="1" thickBot="1" x14ac:dyDescent="0.25">
      <c r="A23" s="67"/>
      <c r="B23" s="76">
        <v>6</v>
      </c>
      <c r="C23" s="76">
        <v>8</v>
      </c>
      <c r="D23" s="81" t="s">
        <v>552</v>
      </c>
      <c r="E23" s="77" t="s">
        <v>547</v>
      </c>
      <c r="F23" s="78" t="e">
        <f>+#REF!</f>
        <v>#REF!</v>
      </c>
      <c r="G23" s="79" t="e">
        <f>+F23/F24</f>
        <v>#REF!</v>
      </c>
    </row>
    <row r="24" spans="1:257" ht="28.5" customHeight="1" thickBot="1" x14ac:dyDescent="0.25">
      <c r="A24" s="455" t="s">
        <v>543</v>
      </c>
      <c r="B24" s="456"/>
      <c r="C24" s="456"/>
      <c r="D24" s="457"/>
      <c r="E24" s="458"/>
      <c r="F24" s="71" t="e">
        <f>+F21+F19+F15+F17</f>
        <v>#REF!</v>
      </c>
      <c r="G24" s="72" t="e">
        <f>+G21+G19+G15+G17</f>
        <v>#REF!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  <c r="IW24" s="45"/>
    </row>
    <row r="25" spans="1:257" x14ac:dyDescent="0.2">
      <c r="A25" s="45"/>
      <c r="B25" s="45"/>
      <c r="C25" s="45"/>
      <c r="D25" s="45"/>
      <c r="E25" s="43"/>
      <c r="F25" s="63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  <c r="IW25" s="45"/>
    </row>
    <row r="26" spans="1:257" x14ac:dyDescent="0.2">
      <c r="F26" s="65"/>
    </row>
    <row r="28" spans="1:257" x14ac:dyDescent="0.2">
      <c r="F28" s="65"/>
    </row>
  </sheetData>
  <mergeCells count="11">
    <mergeCell ref="A11:G11"/>
    <mergeCell ref="A6:G6"/>
    <mergeCell ref="A7:G7"/>
    <mergeCell ref="A8:G8"/>
    <mergeCell ref="A9:G9"/>
    <mergeCell ref="A10:G10"/>
    <mergeCell ref="A13:D13"/>
    <mergeCell ref="E13:E14"/>
    <mergeCell ref="F13:F14"/>
    <mergeCell ref="G13:G14"/>
    <mergeCell ref="A24:E2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landscape" r:id="rId1"/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workbookViewId="0">
      <selection activeCell="D9" sqref="D9"/>
    </sheetView>
  </sheetViews>
  <sheetFormatPr baseColWidth="10" defaultColWidth="11" defaultRowHeight="15" x14ac:dyDescent="0.25"/>
  <cols>
    <col min="1" max="2" width="11" style="5"/>
    <col min="3" max="3" width="44.625" style="5" bestFit="1" customWidth="1"/>
    <col min="4" max="4" width="42.625" style="5" bestFit="1" customWidth="1"/>
    <col min="5" max="5" width="12" style="5" bestFit="1" customWidth="1"/>
    <col min="6" max="6" width="12.625" style="5" bestFit="1" customWidth="1"/>
    <col min="7" max="16384" width="11" style="5"/>
  </cols>
  <sheetData>
    <row r="1" spans="1:6" x14ac:dyDescent="0.25">
      <c r="A1" s="5">
        <v>1</v>
      </c>
      <c r="B1" s="5" t="s">
        <v>203</v>
      </c>
      <c r="C1" s="5" t="s">
        <v>413</v>
      </c>
      <c r="D1" s="5" t="s">
        <v>525</v>
      </c>
    </row>
    <row r="2" spans="1:6" x14ac:dyDescent="0.25">
      <c r="A2" s="5">
        <v>2</v>
      </c>
      <c r="B2" s="5" t="s">
        <v>203</v>
      </c>
      <c r="C2" s="5" t="s">
        <v>477</v>
      </c>
      <c r="D2" s="5" t="s">
        <v>526</v>
      </c>
      <c r="E2" s="5">
        <v>75000</v>
      </c>
      <c r="F2" s="5">
        <v>150000</v>
      </c>
    </row>
    <row r="3" spans="1:6" x14ac:dyDescent="0.25">
      <c r="A3" s="5">
        <v>1</v>
      </c>
      <c r="B3" s="5" t="s">
        <v>203</v>
      </c>
      <c r="C3" s="5" t="s">
        <v>413</v>
      </c>
      <c r="D3" s="5" t="s">
        <v>528</v>
      </c>
      <c r="F3" s="5">
        <v>0</v>
      </c>
    </row>
    <row r="4" spans="1:6" x14ac:dyDescent="0.25">
      <c r="A4" s="5">
        <v>6</v>
      </c>
      <c r="B4" s="5" t="s">
        <v>203</v>
      </c>
      <c r="C4" s="5" t="s">
        <v>413</v>
      </c>
      <c r="D4" s="5" t="s">
        <v>529</v>
      </c>
      <c r="F4" s="5">
        <v>0</v>
      </c>
    </row>
    <row r="5" spans="1:6" x14ac:dyDescent="0.25">
      <c r="A5" s="5">
        <v>1</v>
      </c>
      <c r="B5" s="5" t="s">
        <v>203</v>
      </c>
      <c r="C5" s="5" t="s">
        <v>413</v>
      </c>
      <c r="D5" s="5" t="s">
        <v>524</v>
      </c>
    </row>
    <row r="6" spans="1:6" x14ac:dyDescent="0.25">
      <c r="A6" s="38">
        <v>1</v>
      </c>
      <c r="B6" s="38" t="s">
        <v>203</v>
      </c>
      <c r="C6" s="39" t="s">
        <v>291</v>
      </c>
      <c r="D6" s="40" t="s">
        <v>527</v>
      </c>
    </row>
  </sheetData>
  <protectedRanges>
    <protectedRange sqref="A1:F1" name="Rango1_1"/>
    <protectedRange sqref="A2:F4" name="Rango1_1_1"/>
    <protectedRange sqref="A5:D5" name="Rango1_1_2"/>
    <protectedRange sqref="A6:D6" name="Rango1_1_3"/>
  </protectedRanges>
  <conditionalFormatting sqref="C1:C4">
    <cfRule type="containsText" dxfId="2" priority="3" operator="containsText" text="X">
      <formula>NOT(ISERROR(SEARCH("X",C1)))</formula>
    </cfRule>
  </conditionalFormatting>
  <conditionalFormatting sqref="C5">
    <cfRule type="containsText" dxfId="1" priority="2" operator="containsText" text="X">
      <formula>NOT(ISERROR(SEARCH("X",C5)))</formula>
    </cfRule>
  </conditionalFormatting>
  <conditionalFormatting sqref="C6">
    <cfRule type="containsText" dxfId="0" priority="1" operator="containsText" text="X">
      <formula>NOT(ISERROR(SEARCH("X",C6)))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'LISTADO CLASIFICADOR'!$B$1:$B$281</xm:f>
          </x14:formula1>
          <xm:sqref>C1:C6</xm:sqref>
        </x14:dataValidation>
        <x14:dataValidation type="list" allowBlank="1" showInputMessage="1" showErrorMessage="1" xr:uid="{00000000-0002-0000-0A00-000001000000}">
          <x14:formula1>
            <xm:f>'UNIDADES DE MEDIDA'!$A$3:$A$42</xm:f>
          </x14:formula1>
          <xm:sqref>B1:B6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26"/>
  <sheetViews>
    <sheetView topLeftCell="A7" workbookViewId="0">
      <selection activeCell="A17" sqref="A17"/>
    </sheetView>
  </sheetViews>
  <sheetFormatPr baseColWidth="10" defaultRowHeight="14.25" x14ac:dyDescent="0.2"/>
  <cols>
    <col min="1" max="1" width="44.125" customWidth="1"/>
  </cols>
  <sheetData>
    <row r="3" spans="1:1" ht="21.75" customHeight="1" x14ac:dyDescent="0.2">
      <c r="A3" s="30" t="s">
        <v>240</v>
      </c>
    </row>
    <row r="4" spans="1:1" ht="21.75" customHeight="1" x14ac:dyDescent="0.2">
      <c r="A4" s="30" t="s">
        <v>241</v>
      </c>
    </row>
    <row r="5" spans="1:1" ht="21.75" customHeight="1" x14ac:dyDescent="0.2">
      <c r="A5" s="30" t="s">
        <v>242</v>
      </c>
    </row>
    <row r="6" spans="1:1" ht="21.75" customHeight="1" x14ac:dyDescent="0.2">
      <c r="A6" s="30" t="s">
        <v>243</v>
      </c>
    </row>
    <row r="7" spans="1:1" ht="21.75" customHeight="1" x14ac:dyDescent="0.2">
      <c r="A7" s="30" t="s">
        <v>517</v>
      </c>
    </row>
    <row r="8" spans="1:1" ht="21.75" customHeight="1" x14ac:dyDescent="0.2">
      <c r="A8" s="30" t="s">
        <v>518</v>
      </c>
    </row>
    <row r="9" spans="1:1" ht="21.75" customHeight="1" x14ac:dyDescent="0.2">
      <c r="A9" s="30" t="s">
        <v>244</v>
      </c>
    </row>
    <row r="10" spans="1:1" ht="21.75" customHeight="1" x14ac:dyDescent="0.2">
      <c r="A10" s="30" t="s">
        <v>519</v>
      </c>
    </row>
    <row r="11" spans="1:1" ht="21.75" customHeight="1" x14ac:dyDescent="0.2">
      <c r="A11" s="30" t="s">
        <v>245</v>
      </c>
    </row>
    <row r="12" spans="1:1" ht="33" customHeight="1" x14ac:dyDescent="0.2">
      <c r="A12" s="30" t="s">
        <v>246</v>
      </c>
    </row>
    <row r="13" spans="1:1" ht="33" customHeight="1" x14ac:dyDescent="0.2">
      <c r="A13" s="30" t="s">
        <v>520</v>
      </c>
    </row>
    <row r="14" spans="1:1" ht="21.75" customHeight="1" x14ac:dyDescent="0.2">
      <c r="A14" s="30" t="s">
        <v>259</v>
      </c>
    </row>
    <row r="15" spans="1:1" ht="21.75" customHeight="1" x14ac:dyDescent="0.2">
      <c r="A15" s="30" t="s">
        <v>258</v>
      </c>
    </row>
    <row r="16" spans="1:1" ht="31.5" customHeight="1" x14ac:dyDescent="0.2">
      <c r="A16" s="30" t="s">
        <v>247</v>
      </c>
    </row>
    <row r="17" spans="1:1" ht="21.75" customHeight="1" x14ac:dyDescent="0.2">
      <c r="A17" s="30" t="s">
        <v>248</v>
      </c>
    </row>
    <row r="18" spans="1:1" ht="21.75" customHeight="1" x14ac:dyDescent="0.2">
      <c r="A18" s="30" t="s">
        <v>249</v>
      </c>
    </row>
    <row r="19" spans="1:1" ht="21.75" customHeight="1" x14ac:dyDescent="0.2">
      <c r="A19" s="30" t="s">
        <v>250</v>
      </c>
    </row>
    <row r="20" spans="1:1" ht="21.75" customHeight="1" x14ac:dyDescent="0.2">
      <c r="A20" s="30" t="s">
        <v>251</v>
      </c>
    </row>
    <row r="21" spans="1:1" ht="21.75" customHeight="1" x14ac:dyDescent="0.2">
      <c r="A21" s="30" t="s">
        <v>252</v>
      </c>
    </row>
    <row r="22" spans="1:1" ht="21.75" customHeight="1" x14ac:dyDescent="0.2">
      <c r="A22" s="30" t="s">
        <v>253</v>
      </c>
    </row>
    <row r="23" spans="1:1" ht="21.75" customHeight="1" x14ac:dyDescent="0.2">
      <c r="A23" s="30" t="s">
        <v>254</v>
      </c>
    </row>
    <row r="24" spans="1:1" ht="21.75" customHeight="1" x14ac:dyDescent="0.2">
      <c r="A24" s="30" t="s">
        <v>255</v>
      </c>
    </row>
    <row r="25" spans="1:1" ht="21.75" customHeight="1" x14ac:dyDescent="0.2">
      <c r="A25" s="30" t="s">
        <v>256</v>
      </c>
    </row>
    <row r="26" spans="1:1" ht="21.75" customHeight="1" x14ac:dyDescent="0.2">
      <c r="A26" s="30" t="s">
        <v>257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"/>
  <dimension ref="A1:U52"/>
  <sheetViews>
    <sheetView topLeftCell="N1" zoomScale="70" zoomScaleNormal="70" workbookViewId="0">
      <selection activeCell="S9" sqref="S9"/>
    </sheetView>
  </sheetViews>
  <sheetFormatPr baseColWidth="10" defaultRowHeight="14.25" x14ac:dyDescent="0.2"/>
  <cols>
    <col min="1" max="3" width="28.5" customWidth="1"/>
    <col min="4" max="4" width="31.625" style="2" customWidth="1"/>
    <col min="5" max="7" width="28.5" style="2" customWidth="1"/>
    <col min="8" max="21" width="28.5" customWidth="1"/>
    <col min="22" max="22" width="30.625" customWidth="1"/>
    <col min="23" max="23" width="32.625" customWidth="1"/>
    <col min="24" max="24" width="31.125" customWidth="1"/>
    <col min="25" max="25" width="28.125" customWidth="1"/>
    <col min="26" max="28" width="29.625" customWidth="1"/>
    <col min="29" max="29" width="30.625" customWidth="1"/>
  </cols>
  <sheetData>
    <row r="1" spans="1:21" ht="63.75" x14ac:dyDescent="0.2">
      <c r="A1" s="15" t="s">
        <v>41</v>
      </c>
      <c r="B1" s="14" t="s">
        <v>42</v>
      </c>
      <c r="C1" s="12" t="s">
        <v>95</v>
      </c>
      <c r="D1" s="9" t="s">
        <v>98</v>
      </c>
      <c r="E1" s="9" t="s">
        <v>92</v>
      </c>
      <c r="F1" s="9" t="s">
        <v>94</v>
      </c>
      <c r="G1" s="9" t="s">
        <v>93</v>
      </c>
      <c r="H1" s="18" t="s">
        <v>99</v>
      </c>
      <c r="I1" s="18" t="s">
        <v>235</v>
      </c>
      <c r="J1" s="18" t="s">
        <v>43</v>
      </c>
      <c r="K1" s="18" t="s">
        <v>157</v>
      </c>
      <c r="L1" s="18" t="s">
        <v>142</v>
      </c>
      <c r="M1" s="18" t="s">
        <v>44</v>
      </c>
      <c r="N1" s="18" t="s">
        <v>160</v>
      </c>
      <c r="O1" s="18" t="s">
        <v>161</v>
      </c>
      <c r="P1" s="18" t="s">
        <v>221</v>
      </c>
      <c r="Q1" s="18" t="s">
        <v>224</v>
      </c>
      <c r="R1" s="18" t="s">
        <v>45</v>
      </c>
      <c r="S1" s="18" t="s">
        <v>46</v>
      </c>
      <c r="T1" s="18" t="s">
        <v>47</v>
      </c>
      <c r="U1" s="18" t="s">
        <v>165</v>
      </c>
    </row>
    <row r="2" spans="1:21" ht="63.75" x14ac:dyDescent="0.2">
      <c r="A2" s="9" t="s">
        <v>98</v>
      </c>
      <c r="B2" s="10" t="s">
        <v>99</v>
      </c>
      <c r="C2" s="13" t="s">
        <v>97</v>
      </c>
      <c r="D2" s="9" t="s">
        <v>154</v>
      </c>
      <c r="E2" s="9" t="s">
        <v>156</v>
      </c>
      <c r="F2" s="9" t="s">
        <v>158</v>
      </c>
      <c r="G2" s="9" t="s">
        <v>162</v>
      </c>
      <c r="H2" s="19" t="s">
        <v>97</v>
      </c>
      <c r="I2" s="26" t="s">
        <v>234</v>
      </c>
      <c r="J2" s="19" t="s">
        <v>100</v>
      </c>
      <c r="K2" s="19" t="s">
        <v>101</v>
      </c>
      <c r="L2" s="9" t="s">
        <v>522</v>
      </c>
      <c r="M2" s="9" t="s">
        <v>54</v>
      </c>
      <c r="N2" s="9" t="s">
        <v>57</v>
      </c>
      <c r="O2" s="9" t="s">
        <v>59</v>
      </c>
      <c r="P2" s="36" t="s">
        <v>512</v>
      </c>
      <c r="Q2" s="9" t="s">
        <v>62</v>
      </c>
      <c r="R2" s="17" t="s">
        <v>65</v>
      </c>
      <c r="S2" s="17" t="s">
        <v>75</v>
      </c>
      <c r="T2" s="17" t="s">
        <v>77</v>
      </c>
      <c r="U2" s="17" t="s">
        <v>78</v>
      </c>
    </row>
    <row r="3" spans="1:21" ht="51" x14ac:dyDescent="0.2">
      <c r="A3" s="9" t="s">
        <v>92</v>
      </c>
      <c r="B3" s="10" t="s">
        <v>91</v>
      </c>
      <c r="C3" s="13" t="s">
        <v>48</v>
      </c>
      <c r="D3" s="9" t="s">
        <v>155</v>
      </c>
      <c r="E3" s="28" t="s">
        <v>236</v>
      </c>
      <c r="F3" s="9" t="s">
        <v>159</v>
      </c>
      <c r="G3" s="9" t="s">
        <v>163</v>
      </c>
      <c r="H3" s="19" t="s">
        <v>48</v>
      </c>
      <c r="I3" s="9"/>
      <c r="J3" s="19" t="s">
        <v>50</v>
      </c>
      <c r="K3" s="19" t="s">
        <v>227</v>
      </c>
      <c r="L3" s="36" t="s">
        <v>507</v>
      </c>
      <c r="M3" s="9" t="s">
        <v>55</v>
      </c>
      <c r="N3" s="9" t="s">
        <v>225</v>
      </c>
      <c r="O3" s="9" t="s">
        <v>60</v>
      </c>
      <c r="P3" s="9"/>
      <c r="Q3" s="9" t="s">
        <v>63</v>
      </c>
      <c r="R3" s="17" t="s">
        <v>66</v>
      </c>
      <c r="S3" s="37" t="s">
        <v>513</v>
      </c>
      <c r="T3" s="9"/>
      <c r="U3" s="17" t="s">
        <v>79</v>
      </c>
    </row>
    <row r="4" spans="1:21" ht="67.5" customHeight="1" x14ac:dyDescent="0.2">
      <c r="A4" s="9" t="s">
        <v>94</v>
      </c>
      <c r="B4" s="9" t="s">
        <v>153</v>
      </c>
      <c r="C4" s="13" t="s">
        <v>96</v>
      </c>
      <c r="D4" s="28" t="s">
        <v>235</v>
      </c>
      <c r="E4" s="9"/>
      <c r="F4" s="28" t="s">
        <v>237</v>
      </c>
      <c r="G4" s="9" t="s">
        <v>164</v>
      </c>
      <c r="H4" s="35" t="s">
        <v>521</v>
      </c>
      <c r="I4" s="9"/>
      <c r="J4" s="35" t="s">
        <v>506</v>
      </c>
      <c r="K4" s="19" t="s">
        <v>473</v>
      </c>
      <c r="L4" s="9" t="s">
        <v>53</v>
      </c>
      <c r="M4" s="36" t="s">
        <v>510</v>
      </c>
      <c r="N4" s="9" t="s">
        <v>226</v>
      </c>
      <c r="O4" s="9" t="s">
        <v>61</v>
      </c>
      <c r="P4" s="9"/>
      <c r="Q4" s="9" t="s">
        <v>64</v>
      </c>
      <c r="R4" s="17" t="s">
        <v>523</v>
      </c>
      <c r="S4" s="37" t="s">
        <v>514</v>
      </c>
      <c r="T4" s="9"/>
      <c r="U4" s="9"/>
    </row>
    <row r="5" spans="1:21" ht="51" x14ac:dyDescent="0.2">
      <c r="A5" s="9" t="s">
        <v>93</v>
      </c>
      <c r="B5" s="9" t="s">
        <v>43</v>
      </c>
      <c r="C5" s="13" t="s">
        <v>49</v>
      </c>
      <c r="D5" s="23"/>
      <c r="E5" s="9"/>
      <c r="F5" s="28" t="s">
        <v>238</v>
      </c>
      <c r="G5" s="28" t="s">
        <v>239</v>
      </c>
      <c r="H5" s="9"/>
      <c r="I5" s="9"/>
      <c r="J5" s="19"/>
      <c r="K5" s="19" t="s">
        <v>491</v>
      </c>
      <c r="L5" s="36" t="s">
        <v>508</v>
      </c>
      <c r="M5" s="9" t="s">
        <v>56</v>
      </c>
      <c r="N5" s="36" t="s">
        <v>511</v>
      </c>
      <c r="O5" s="9"/>
      <c r="P5" s="9"/>
      <c r="Q5" s="9"/>
      <c r="R5" s="17" t="s">
        <v>67</v>
      </c>
      <c r="S5" s="37" t="s">
        <v>515</v>
      </c>
      <c r="T5" s="9"/>
      <c r="U5" s="9"/>
    </row>
    <row r="6" spans="1:21" ht="63.75" x14ac:dyDescent="0.2">
      <c r="A6" s="16"/>
      <c r="B6" s="9" t="s">
        <v>141</v>
      </c>
      <c r="C6" s="13" t="s">
        <v>100</v>
      </c>
      <c r="D6" s="23"/>
      <c r="E6" s="23"/>
      <c r="F6" s="28" t="s">
        <v>221</v>
      </c>
      <c r="G6" s="23"/>
      <c r="H6" s="27"/>
      <c r="I6" s="16"/>
      <c r="J6" s="20"/>
      <c r="K6" s="19" t="s">
        <v>228</v>
      </c>
      <c r="L6" s="36" t="s">
        <v>509</v>
      </c>
      <c r="M6" s="16"/>
      <c r="N6" s="16"/>
      <c r="O6" s="16"/>
      <c r="P6" s="16"/>
      <c r="Q6" s="16"/>
      <c r="R6" s="17" t="s">
        <v>68</v>
      </c>
      <c r="S6" s="37" t="s">
        <v>516</v>
      </c>
      <c r="T6" s="16"/>
      <c r="U6" s="16"/>
    </row>
    <row r="7" spans="1:21" ht="38.25" x14ac:dyDescent="0.2">
      <c r="A7" s="16"/>
      <c r="B7" s="9" t="s">
        <v>142</v>
      </c>
      <c r="C7" s="13" t="s">
        <v>50</v>
      </c>
      <c r="D7" s="23"/>
      <c r="E7" s="23"/>
      <c r="F7" s="29" t="s">
        <v>222</v>
      </c>
      <c r="G7" s="9"/>
      <c r="H7" s="9"/>
      <c r="I7" s="9"/>
      <c r="J7" s="19"/>
      <c r="K7" s="19" t="s">
        <v>105</v>
      </c>
      <c r="L7" s="9"/>
      <c r="M7" s="9"/>
      <c r="N7" s="9"/>
      <c r="O7" s="9"/>
      <c r="P7" s="9"/>
      <c r="Q7" s="9"/>
      <c r="R7" s="17" t="s">
        <v>69</v>
      </c>
      <c r="S7" s="9"/>
      <c r="T7" s="9"/>
      <c r="U7" s="9"/>
    </row>
    <row r="8" spans="1:21" ht="51" x14ac:dyDescent="0.2">
      <c r="A8" s="16"/>
      <c r="B8" s="9" t="s">
        <v>143</v>
      </c>
      <c r="C8" s="13" t="s">
        <v>101</v>
      </c>
      <c r="D8" s="23"/>
      <c r="E8" s="23"/>
      <c r="F8" s="28" t="s">
        <v>223</v>
      </c>
      <c r="G8" s="9"/>
      <c r="H8" s="9"/>
      <c r="I8" s="9"/>
      <c r="J8" s="19"/>
      <c r="K8" s="19" t="s">
        <v>229</v>
      </c>
      <c r="L8" s="9"/>
      <c r="M8" s="9"/>
      <c r="N8" s="9"/>
      <c r="O8" s="9"/>
      <c r="P8" s="9"/>
      <c r="Q8" s="9"/>
      <c r="R8" s="17" t="s">
        <v>70</v>
      </c>
      <c r="S8" s="9"/>
      <c r="T8" s="9"/>
      <c r="U8" s="9"/>
    </row>
    <row r="9" spans="1:21" ht="63.75" x14ac:dyDescent="0.2">
      <c r="A9" s="16"/>
      <c r="B9" s="9" t="s">
        <v>144</v>
      </c>
      <c r="C9" s="13" t="s">
        <v>102</v>
      </c>
      <c r="D9" s="23"/>
      <c r="E9" s="23"/>
      <c r="F9" s="23"/>
      <c r="G9" s="9"/>
      <c r="H9" s="9"/>
      <c r="I9" s="9"/>
      <c r="J9" s="19"/>
      <c r="K9" s="19" t="s">
        <v>230</v>
      </c>
      <c r="L9" s="9"/>
      <c r="M9" s="9"/>
      <c r="N9" s="9"/>
      <c r="O9" s="9"/>
      <c r="P9" s="9"/>
      <c r="Q9" s="9"/>
      <c r="R9" s="17" t="s">
        <v>71</v>
      </c>
      <c r="S9" s="9"/>
      <c r="T9" s="9"/>
      <c r="U9" s="9"/>
    </row>
    <row r="10" spans="1:21" ht="51" x14ac:dyDescent="0.2">
      <c r="A10" s="16"/>
      <c r="B10" s="9" t="s">
        <v>145</v>
      </c>
      <c r="C10" s="13" t="s">
        <v>103</v>
      </c>
      <c r="D10" s="25"/>
      <c r="E10" s="23"/>
      <c r="F10" s="23"/>
      <c r="G10" s="23"/>
      <c r="H10" s="24"/>
      <c r="I10" s="16"/>
      <c r="J10" s="20"/>
      <c r="K10" s="19" t="s">
        <v>231</v>
      </c>
      <c r="L10" s="16"/>
      <c r="M10" s="16"/>
      <c r="N10" s="16"/>
      <c r="O10" s="16"/>
      <c r="P10" s="16"/>
      <c r="Q10" s="16"/>
      <c r="R10" s="17" t="s">
        <v>72</v>
      </c>
      <c r="S10" s="16"/>
      <c r="T10" s="16"/>
      <c r="U10" s="16"/>
    </row>
    <row r="11" spans="1:21" ht="38.25" x14ac:dyDescent="0.2">
      <c r="A11" s="16"/>
      <c r="B11" s="9" t="s">
        <v>146</v>
      </c>
      <c r="C11" s="13" t="s">
        <v>51</v>
      </c>
      <c r="D11" s="23"/>
      <c r="E11" s="23"/>
      <c r="F11" s="23"/>
      <c r="G11" s="23"/>
      <c r="H11" s="16"/>
      <c r="I11" s="16"/>
      <c r="J11" s="20"/>
      <c r="K11" s="19" t="s">
        <v>232</v>
      </c>
      <c r="L11" s="16"/>
      <c r="M11" s="16"/>
      <c r="N11" s="16"/>
      <c r="O11" s="16"/>
      <c r="P11" s="16"/>
      <c r="Q11" s="16"/>
      <c r="R11" s="17" t="s">
        <v>73</v>
      </c>
      <c r="S11" s="16"/>
      <c r="T11" s="16"/>
      <c r="U11" s="16"/>
    </row>
    <row r="12" spans="1:21" ht="51" x14ac:dyDescent="0.2">
      <c r="A12" s="16"/>
      <c r="B12" s="9" t="s">
        <v>147</v>
      </c>
      <c r="C12" s="13" t="s">
        <v>104</v>
      </c>
      <c r="D12" s="23"/>
      <c r="E12" s="23"/>
      <c r="F12" s="23"/>
      <c r="G12" s="23"/>
      <c r="H12" s="16"/>
      <c r="I12" s="16"/>
      <c r="J12" s="20"/>
      <c r="K12" s="19" t="s">
        <v>233</v>
      </c>
      <c r="L12" s="16"/>
      <c r="M12" s="16"/>
      <c r="N12" s="16"/>
      <c r="O12" s="16"/>
      <c r="P12" s="16"/>
      <c r="Q12" s="16"/>
      <c r="R12" s="17" t="s">
        <v>74</v>
      </c>
      <c r="S12" s="16"/>
      <c r="T12" s="16"/>
      <c r="U12" s="16"/>
    </row>
    <row r="13" spans="1:21" ht="38.25" x14ac:dyDescent="0.2">
      <c r="A13" s="16"/>
      <c r="B13" s="9" t="s">
        <v>148</v>
      </c>
      <c r="C13" s="13" t="s">
        <v>105</v>
      </c>
      <c r="D13" s="23"/>
      <c r="E13" s="23"/>
      <c r="F13" s="23"/>
      <c r="G13" s="23"/>
      <c r="H13" s="16"/>
      <c r="I13" s="16"/>
      <c r="J13" s="16"/>
      <c r="K13" s="16"/>
      <c r="L13" s="16"/>
      <c r="M13" s="16"/>
      <c r="N13" s="16"/>
      <c r="O13" s="16"/>
      <c r="P13" s="16"/>
      <c r="Q13" s="16"/>
      <c r="S13" s="16"/>
      <c r="T13" s="16"/>
      <c r="U13" s="16"/>
    </row>
    <row r="14" spans="1:21" ht="38.25" x14ac:dyDescent="0.2">
      <c r="A14" s="16"/>
      <c r="B14" s="9" t="s">
        <v>149</v>
      </c>
      <c r="C14" s="13" t="s">
        <v>106</v>
      </c>
      <c r="D14" s="23"/>
      <c r="E14" s="23"/>
      <c r="F14" s="23"/>
      <c r="G14" s="2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38.25" x14ac:dyDescent="0.2">
      <c r="A15" s="16"/>
      <c r="B15" s="9" t="s">
        <v>150</v>
      </c>
      <c r="C15" s="13" t="s">
        <v>107</v>
      </c>
      <c r="D15" s="23"/>
      <c r="E15" s="23"/>
      <c r="F15" s="23"/>
      <c r="G15" s="23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51" x14ac:dyDescent="0.2">
      <c r="A16" s="16"/>
      <c r="B16" s="9" t="s">
        <v>151</v>
      </c>
      <c r="C16" s="13" t="s">
        <v>108</v>
      </c>
      <c r="D16" s="23"/>
      <c r="E16" s="23"/>
      <c r="F16" s="23"/>
      <c r="G16" s="2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57" customHeight="1" x14ac:dyDescent="0.2">
      <c r="A17" s="16"/>
      <c r="B17" s="9" t="s">
        <v>152</v>
      </c>
      <c r="C17" s="13" t="s">
        <v>52</v>
      </c>
      <c r="D17" s="23"/>
      <c r="E17" s="23"/>
      <c r="F17" s="23"/>
      <c r="G17" s="2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72.75" customHeight="1" x14ac:dyDescent="0.2">
      <c r="A18" s="16"/>
      <c r="B18" s="16"/>
      <c r="C18" s="13" t="s">
        <v>109</v>
      </c>
      <c r="D18" s="23"/>
      <c r="E18" s="23"/>
      <c r="F18" s="23"/>
      <c r="G18" s="23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48.75" customHeight="1" x14ac:dyDescent="0.2">
      <c r="A19" s="16"/>
      <c r="B19" s="16"/>
      <c r="C19" s="13" t="s">
        <v>110</v>
      </c>
      <c r="D19" s="23"/>
      <c r="E19" s="23"/>
      <c r="F19" s="23"/>
      <c r="G19" s="2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56.25" customHeight="1" x14ac:dyDescent="0.2">
      <c r="A20" s="16"/>
      <c r="B20" s="16"/>
      <c r="C20" s="13" t="s">
        <v>111</v>
      </c>
      <c r="D20" s="23"/>
      <c r="E20" s="23"/>
      <c r="F20" s="23"/>
      <c r="G20" s="2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52.5" customHeight="1" x14ac:dyDescent="0.2">
      <c r="A21" s="16"/>
      <c r="B21" s="16"/>
      <c r="C21" s="13" t="s">
        <v>112</v>
      </c>
      <c r="D21" s="23"/>
      <c r="E21" s="23"/>
      <c r="F21" s="23"/>
      <c r="G21" s="23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56.25" customHeight="1" x14ac:dyDescent="0.2">
      <c r="A22" s="11"/>
      <c r="B22" s="16"/>
      <c r="C22" s="13" t="s">
        <v>113</v>
      </c>
      <c r="D22" s="23"/>
      <c r="E22" s="23"/>
      <c r="F22" s="23"/>
      <c r="G22" s="23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48.75" customHeight="1" x14ac:dyDescent="0.2">
      <c r="A23" s="11"/>
      <c r="B23" s="16"/>
      <c r="C23" s="13" t="s">
        <v>115</v>
      </c>
      <c r="D23" s="23"/>
      <c r="E23" s="23"/>
      <c r="F23" s="23"/>
      <c r="G23" s="23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54" customHeight="1" x14ac:dyDescent="0.2">
      <c r="A24" s="11"/>
      <c r="B24" s="16"/>
      <c r="C24" s="13" t="s">
        <v>114</v>
      </c>
      <c r="D24" s="23"/>
      <c r="E24" s="23"/>
      <c r="F24" s="23"/>
      <c r="G24" s="23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38.25" x14ac:dyDescent="0.2">
      <c r="A25" s="11"/>
      <c r="B25" s="16"/>
      <c r="C25" s="13" t="s">
        <v>116</v>
      </c>
      <c r="D25" s="23"/>
      <c r="E25" s="23"/>
      <c r="F25" s="23"/>
      <c r="G25" s="23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48.75" customHeight="1" x14ac:dyDescent="0.2">
      <c r="A26" s="16"/>
      <c r="B26" s="16"/>
      <c r="C26" s="13" t="s">
        <v>117</v>
      </c>
      <c r="D26" s="23"/>
      <c r="E26" s="23"/>
      <c r="F26" s="23"/>
      <c r="G26" s="23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53.25" customHeight="1" x14ac:dyDescent="0.2">
      <c r="A27" s="16"/>
      <c r="B27" s="16"/>
      <c r="C27" s="13" t="s">
        <v>118</v>
      </c>
      <c r="D27" s="23"/>
      <c r="E27" s="23"/>
      <c r="F27" s="23"/>
      <c r="G27" s="23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41.25" customHeight="1" x14ac:dyDescent="0.2">
      <c r="A28" s="16"/>
      <c r="B28" s="16"/>
      <c r="C28" s="13" t="s">
        <v>58</v>
      </c>
      <c r="D28" s="23"/>
      <c r="E28" s="23"/>
      <c r="F28" s="23"/>
      <c r="G28" s="23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53.25" customHeight="1" x14ac:dyDescent="0.2">
      <c r="A29" s="16"/>
      <c r="B29" s="16"/>
      <c r="C29" s="13" t="s">
        <v>120</v>
      </c>
      <c r="D29" s="23"/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60" customHeight="1" x14ac:dyDescent="0.2">
      <c r="A30" s="16"/>
      <c r="B30" s="16"/>
      <c r="C30" s="13" t="s">
        <v>119</v>
      </c>
      <c r="D30" s="23"/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37.5" customHeight="1" x14ac:dyDescent="0.2">
      <c r="A31" s="16"/>
      <c r="B31" s="16"/>
      <c r="C31" s="13" t="s">
        <v>121</v>
      </c>
      <c r="D31" s="23"/>
      <c r="E31" s="23"/>
      <c r="F31" s="23"/>
      <c r="G31" s="2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58.5" customHeight="1" x14ac:dyDescent="0.2">
      <c r="A32" s="16"/>
      <c r="B32" s="16"/>
      <c r="C32" s="13" t="s">
        <v>122</v>
      </c>
      <c r="D32" s="23"/>
      <c r="E32" s="23"/>
      <c r="F32" s="23"/>
      <c r="G32" s="2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71.25" customHeight="1" x14ac:dyDescent="0.2">
      <c r="A33" s="16"/>
      <c r="B33" s="16"/>
      <c r="C33" s="13" t="s">
        <v>123</v>
      </c>
      <c r="D33" s="23"/>
      <c r="E33" s="23"/>
      <c r="F33" s="23"/>
      <c r="G33" s="2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83.25" customHeight="1" x14ac:dyDescent="0.2">
      <c r="A34" s="16"/>
      <c r="B34" s="16"/>
      <c r="C34" s="13" t="s">
        <v>124</v>
      </c>
      <c r="D34" s="23"/>
      <c r="E34" s="23"/>
      <c r="F34" s="23"/>
      <c r="G34" s="23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67.5" customHeight="1" x14ac:dyDescent="0.2">
      <c r="A35" s="16"/>
      <c r="B35" s="16"/>
      <c r="C35" s="13" t="s">
        <v>126</v>
      </c>
      <c r="D35" s="23"/>
      <c r="E35" s="23"/>
      <c r="F35" s="23"/>
      <c r="G35" s="23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48" customHeight="1" x14ac:dyDescent="0.2">
      <c r="A36" s="16"/>
      <c r="B36" s="16"/>
      <c r="C36" s="13" t="s">
        <v>125</v>
      </c>
      <c r="D36" s="23"/>
      <c r="E36" s="23"/>
      <c r="F36" s="23"/>
      <c r="G36" s="23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87" customHeight="1" x14ac:dyDescent="0.2">
      <c r="A37" s="16"/>
      <c r="B37" s="16"/>
      <c r="C37" s="13" t="s">
        <v>127</v>
      </c>
      <c r="D37" s="23"/>
      <c r="E37" s="23"/>
      <c r="F37" s="23"/>
      <c r="G37" s="2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45" customHeight="1" x14ac:dyDescent="0.2">
      <c r="A38" s="16"/>
      <c r="B38" s="16"/>
      <c r="C38" s="13" t="s">
        <v>129</v>
      </c>
      <c r="D38" s="23"/>
      <c r="E38" s="23"/>
      <c r="F38" s="23"/>
      <c r="G38" s="2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47.25" customHeight="1" x14ac:dyDescent="0.2">
      <c r="A39" s="16"/>
      <c r="B39" s="16"/>
      <c r="C39" s="13" t="s">
        <v>128</v>
      </c>
      <c r="D39" s="23"/>
      <c r="E39" s="23"/>
      <c r="F39" s="23"/>
      <c r="G39" s="23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45.75" customHeight="1" x14ac:dyDescent="0.2">
      <c r="A40" s="16"/>
      <c r="B40" s="16"/>
      <c r="C40" s="13" t="s">
        <v>131</v>
      </c>
      <c r="D40" s="23"/>
      <c r="E40" s="23"/>
      <c r="F40" s="23"/>
      <c r="G40" s="2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25.5" x14ac:dyDescent="0.2">
      <c r="A41" s="16"/>
      <c r="B41" s="16"/>
      <c r="C41" s="13" t="s">
        <v>130</v>
      </c>
      <c r="D41" s="23"/>
      <c r="E41" s="23"/>
      <c r="F41" s="23"/>
      <c r="G41" s="23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25.5" x14ac:dyDescent="0.2">
      <c r="A42" s="16"/>
      <c r="B42" s="16"/>
      <c r="C42" s="13" t="s">
        <v>68</v>
      </c>
      <c r="D42" s="23"/>
      <c r="E42" s="23"/>
      <c r="F42" s="23"/>
      <c r="G42" s="23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25.5" x14ac:dyDescent="0.2">
      <c r="A43" s="16"/>
      <c r="B43" s="16"/>
      <c r="C43" s="13" t="s">
        <v>132</v>
      </c>
      <c r="D43" s="23"/>
      <c r="E43" s="23"/>
      <c r="F43" s="23"/>
      <c r="G43" s="23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38.25" x14ac:dyDescent="0.2">
      <c r="A44" s="16"/>
      <c r="B44" s="16"/>
      <c r="C44" s="13" t="s">
        <v>133</v>
      </c>
      <c r="D44" s="23"/>
      <c r="E44" s="23"/>
      <c r="F44" s="23"/>
      <c r="G44" s="23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63.75" x14ac:dyDescent="0.2">
      <c r="A45" s="16"/>
      <c r="B45" s="16"/>
      <c r="C45" s="13" t="s">
        <v>134</v>
      </c>
      <c r="D45" s="23"/>
      <c r="E45" s="23"/>
      <c r="F45" s="23"/>
      <c r="G45" s="23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40.5" customHeight="1" x14ac:dyDescent="0.2">
      <c r="A46" s="16"/>
      <c r="B46" s="16"/>
      <c r="C46" s="13" t="s">
        <v>135</v>
      </c>
      <c r="D46" s="23"/>
      <c r="E46" s="23"/>
      <c r="F46" s="23"/>
      <c r="G46" s="23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55.5" customHeight="1" x14ac:dyDescent="0.2">
      <c r="A47" s="16"/>
      <c r="B47" s="16"/>
      <c r="C47" s="13" t="s">
        <v>136</v>
      </c>
      <c r="D47" s="23"/>
      <c r="E47" s="23"/>
      <c r="F47" s="23"/>
      <c r="G47" s="23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55.5" customHeight="1" x14ac:dyDescent="0.2">
      <c r="A48" s="16"/>
      <c r="B48" s="16"/>
      <c r="C48" s="13" t="s">
        <v>137</v>
      </c>
      <c r="D48" s="23"/>
      <c r="E48" s="23"/>
      <c r="F48" s="23"/>
      <c r="G48" s="23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42.75" customHeight="1" x14ac:dyDescent="0.2">
      <c r="A49" s="16"/>
      <c r="B49" s="16"/>
      <c r="C49" s="13" t="s">
        <v>138</v>
      </c>
      <c r="D49" s="23"/>
      <c r="E49" s="23"/>
      <c r="F49" s="23"/>
      <c r="G49" s="23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40.5" customHeight="1" x14ac:dyDescent="0.2">
      <c r="A50" s="16"/>
      <c r="B50" s="16"/>
      <c r="C50" s="13" t="s">
        <v>139</v>
      </c>
      <c r="D50" s="23"/>
      <c r="E50" s="23"/>
      <c r="F50" s="23"/>
      <c r="G50" s="23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36" customHeight="1" x14ac:dyDescent="0.2">
      <c r="A51" s="16"/>
      <c r="B51" s="16"/>
      <c r="C51" s="13" t="s">
        <v>76</v>
      </c>
      <c r="D51" s="23"/>
      <c r="E51" s="23"/>
      <c r="F51" s="23"/>
      <c r="G51" s="23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65.25" customHeight="1" x14ac:dyDescent="0.2">
      <c r="A52" s="16"/>
      <c r="B52" s="16"/>
      <c r="C52" s="13" t="s">
        <v>140</v>
      </c>
      <c r="D52" s="23"/>
      <c r="E52" s="23"/>
      <c r="F52" s="23"/>
      <c r="G52" s="23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A13"/>
  <sheetViews>
    <sheetView showGridLines="0" workbookViewId="0">
      <selection activeCell="A39" sqref="A39"/>
    </sheetView>
  </sheetViews>
  <sheetFormatPr baseColWidth="10" defaultColWidth="11" defaultRowHeight="15" x14ac:dyDescent="0.25"/>
  <cols>
    <col min="1" max="1" width="45.125" style="5" bestFit="1" customWidth="1"/>
    <col min="2" max="16384" width="11" style="5"/>
  </cols>
  <sheetData>
    <row r="1" spans="1:1" x14ac:dyDescent="0.25">
      <c r="A1" s="6" t="s">
        <v>80</v>
      </c>
    </row>
    <row r="3" spans="1:1" x14ac:dyDescent="0.25">
      <c r="A3" s="6"/>
    </row>
    <row r="4" spans="1:1" x14ac:dyDescent="0.25">
      <c r="A4" s="8" t="s">
        <v>82</v>
      </c>
    </row>
    <row r="5" spans="1:1" x14ac:dyDescent="0.25">
      <c r="A5" s="8" t="s">
        <v>81</v>
      </c>
    </row>
    <row r="6" spans="1:1" x14ac:dyDescent="0.25">
      <c r="A6" s="8" t="s">
        <v>84</v>
      </c>
    </row>
    <row r="7" spans="1:1" x14ac:dyDescent="0.25">
      <c r="A7" s="8" t="s">
        <v>85</v>
      </c>
    </row>
    <row r="8" spans="1:1" x14ac:dyDescent="0.25">
      <c r="A8" s="8" t="s">
        <v>86</v>
      </c>
    </row>
    <row r="9" spans="1:1" x14ac:dyDescent="0.25">
      <c r="A9" s="8" t="s">
        <v>87</v>
      </c>
    </row>
    <row r="10" spans="1:1" x14ac:dyDescent="0.25">
      <c r="A10" s="8" t="s">
        <v>88</v>
      </c>
    </row>
    <row r="11" spans="1:1" x14ac:dyDescent="0.25">
      <c r="A11" s="8" t="s">
        <v>89</v>
      </c>
    </row>
    <row r="12" spans="1:1" x14ac:dyDescent="0.25">
      <c r="A12" s="8" t="s">
        <v>83</v>
      </c>
    </row>
    <row r="13" spans="1:1" x14ac:dyDescent="0.25">
      <c r="A13" s="8" t="s">
        <v>90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4"/>
  <dimension ref="A3:A42"/>
  <sheetViews>
    <sheetView topLeftCell="A23" workbookViewId="0">
      <selection activeCell="A35" sqref="A35"/>
    </sheetView>
  </sheetViews>
  <sheetFormatPr baseColWidth="10" defaultRowHeight="14.25" x14ac:dyDescent="0.2"/>
  <cols>
    <col min="1" max="1" width="17.625" customWidth="1"/>
  </cols>
  <sheetData>
    <row r="3" spans="1:1" ht="15.75" x14ac:dyDescent="0.2">
      <c r="A3" s="21" t="s">
        <v>166</v>
      </c>
    </row>
    <row r="4" spans="1:1" ht="15.75" x14ac:dyDescent="0.2">
      <c r="A4" s="21" t="s">
        <v>167</v>
      </c>
    </row>
    <row r="5" spans="1:1" ht="15.75" customHeight="1" x14ac:dyDescent="0.2">
      <c r="A5" s="21" t="s">
        <v>168</v>
      </c>
    </row>
    <row r="6" spans="1:1" ht="15.75" x14ac:dyDescent="0.2">
      <c r="A6" s="21" t="s">
        <v>169</v>
      </c>
    </row>
    <row r="7" spans="1:1" ht="15.75" x14ac:dyDescent="0.2">
      <c r="A7" s="21" t="s">
        <v>170</v>
      </c>
    </row>
    <row r="8" spans="1:1" ht="15.75" x14ac:dyDescent="0.2">
      <c r="A8" s="21" t="s">
        <v>171</v>
      </c>
    </row>
    <row r="9" spans="1:1" ht="15.75" x14ac:dyDescent="0.2">
      <c r="A9" s="21" t="s">
        <v>172</v>
      </c>
    </row>
    <row r="10" spans="1:1" ht="15.75" x14ac:dyDescent="0.2">
      <c r="A10" s="21" t="s">
        <v>173</v>
      </c>
    </row>
    <row r="11" spans="1:1" ht="15.75" x14ac:dyDescent="0.2">
      <c r="A11" s="21" t="s">
        <v>174</v>
      </c>
    </row>
    <row r="12" spans="1:1" ht="15.75" x14ac:dyDescent="0.2">
      <c r="A12" s="21" t="s">
        <v>175</v>
      </c>
    </row>
    <row r="13" spans="1:1" ht="15.75" x14ac:dyDescent="0.2">
      <c r="A13" s="21" t="s">
        <v>176</v>
      </c>
    </row>
    <row r="14" spans="1:1" ht="15.75" x14ac:dyDescent="0.2">
      <c r="A14" s="21" t="s">
        <v>177</v>
      </c>
    </row>
    <row r="15" spans="1:1" ht="15.75" x14ac:dyDescent="0.2">
      <c r="A15" s="21" t="s">
        <v>178</v>
      </c>
    </row>
    <row r="16" spans="1:1" ht="15.75" x14ac:dyDescent="0.2">
      <c r="A16" s="21" t="s">
        <v>179</v>
      </c>
    </row>
    <row r="17" spans="1:1" ht="15.75" x14ac:dyDescent="0.2">
      <c r="A17" s="21" t="s">
        <v>180</v>
      </c>
    </row>
    <row r="18" spans="1:1" ht="15.75" x14ac:dyDescent="0.2">
      <c r="A18" s="21" t="s">
        <v>181</v>
      </c>
    </row>
    <row r="19" spans="1:1" ht="15.75" x14ac:dyDescent="0.2">
      <c r="A19" s="21" t="s">
        <v>182</v>
      </c>
    </row>
    <row r="20" spans="1:1" ht="15.75" x14ac:dyDescent="0.2">
      <c r="A20" s="21" t="s">
        <v>183</v>
      </c>
    </row>
    <row r="21" spans="1:1" ht="15.75" x14ac:dyDescent="0.2">
      <c r="A21" s="21" t="s">
        <v>184</v>
      </c>
    </row>
    <row r="22" spans="1:1" ht="15.75" x14ac:dyDescent="0.2">
      <c r="A22" s="21" t="s">
        <v>185</v>
      </c>
    </row>
    <row r="23" spans="1:1" ht="15.75" x14ac:dyDescent="0.2">
      <c r="A23" s="21" t="s">
        <v>186</v>
      </c>
    </row>
    <row r="24" spans="1:1" ht="15.75" x14ac:dyDescent="0.2">
      <c r="A24" s="21" t="s">
        <v>187</v>
      </c>
    </row>
    <row r="25" spans="1:1" ht="15.75" x14ac:dyDescent="0.2">
      <c r="A25" s="21" t="s">
        <v>188</v>
      </c>
    </row>
    <row r="26" spans="1:1" ht="15.75" x14ac:dyDescent="0.2">
      <c r="A26" s="21" t="s">
        <v>189</v>
      </c>
    </row>
    <row r="27" spans="1:1" ht="15.75" x14ac:dyDescent="0.2">
      <c r="A27" s="21" t="s">
        <v>190</v>
      </c>
    </row>
    <row r="28" spans="1:1" ht="15.75" x14ac:dyDescent="0.2">
      <c r="A28" s="21" t="s">
        <v>191</v>
      </c>
    </row>
    <row r="29" spans="1:1" ht="15.75" x14ac:dyDescent="0.2">
      <c r="A29" s="21" t="s">
        <v>192</v>
      </c>
    </row>
    <row r="30" spans="1:1" ht="15.75" x14ac:dyDescent="0.2">
      <c r="A30" s="21" t="s">
        <v>193</v>
      </c>
    </row>
    <row r="31" spans="1:1" ht="15.75" x14ac:dyDescent="0.2">
      <c r="A31" s="21" t="s">
        <v>194</v>
      </c>
    </row>
    <row r="32" spans="1:1" ht="15.75" x14ac:dyDescent="0.2">
      <c r="A32" s="21" t="s">
        <v>195</v>
      </c>
    </row>
    <row r="33" spans="1:1" ht="15.75" x14ac:dyDescent="0.2">
      <c r="A33" s="21" t="s">
        <v>196</v>
      </c>
    </row>
    <row r="34" spans="1:1" ht="15.75" x14ac:dyDescent="0.2">
      <c r="A34" s="21" t="s">
        <v>197</v>
      </c>
    </row>
    <row r="35" spans="1:1" ht="15.75" customHeight="1" x14ac:dyDescent="0.2">
      <c r="A35" s="21" t="s">
        <v>198</v>
      </c>
    </row>
    <row r="36" spans="1:1" ht="15.75" x14ac:dyDescent="0.2">
      <c r="A36" s="21" t="s">
        <v>199</v>
      </c>
    </row>
    <row r="37" spans="1:1" ht="15.75" x14ac:dyDescent="0.2">
      <c r="A37" s="21" t="s">
        <v>200</v>
      </c>
    </row>
    <row r="38" spans="1:1" ht="15.75" x14ac:dyDescent="0.2">
      <c r="A38" s="21" t="s">
        <v>201</v>
      </c>
    </row>
    <row r="39" spans="1:1" ht="15.75" x14ac:dyDescent="0.2">
      <c r="A39" s="21" t="s">
        <v>202</v>
      </c>
    </row>
    <row r="40" spans="1:1" ht="15.75" x14ac:dyDescent="0.2">
      <c r="A40" s="21" t="s">
        <v>203</v>
      </c>
    </row>
    <row r="41" spans="1:1" ht="15.75" x14ac:dyDescent="0.2">
      <c r="A41" s="21" t="s">
        <v>204</v>
      </c>
    </row>
    <row r="42" spans="1:1" ht="15.75" x14ac:dyDescent="0.2">
      <c r="A42" s="21" t="s">
        <v>205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6"/>
  <dimension ref="A3:C7"/>
  <sheetViews>
    <sheetView workbookViewId="0">
      <selection activeCell="B26" sqref="B26"/>
    </sheetView>
  </sheetViews>
  <sheetFormatPr baseColWidth="10" defaultRowHeight="14.25" x14ac:dyDescent="0.2"/>
  <cols>
    <col min="1" max="1" width="21.125" customWidth="1"/>
    <col min="3" max="3" width="44" customWidth="1"/>
  </cols>
  <sheetData>
    <row r="3" spans="1:3" ht="57" customHeight="1" x14ac:dyDescent="0.2">
      <c r="A3" s="22" t="s">
        <v>216</v>
      </c>
      <c r="B3" s="463" t="s">
        <v>211</v>
      </c>
      <c r="C3" s="463"/>
    </row>
    <row r="4" spans="1:3" ht="42.75" customHeight="1" x14ac:dyDescent="0.2">
      <c r="A4" s="22" t="s">
        <v>217</v>
      </c>
      <c r="B4" s="463" t="s">
        <v>212</v>
      </c>
      <c r="C4" s="463"/>
    </row>
    <row r="5" spans="1:3" ht="71.25" customHeight="1" x14ac:dyDescent="0.2">
      <c r="A5" s="22" t="s">
        <v>218</v>
      </c>
      <c r="B5" s="463" t="s">
        <v>213</v>
      </c>
      <c r="C5" s="463"/>
    </row>
    <row r="6" spans="1:3" ht="57" customHeight="1" x14ac:dyDescent="0.2">
      <c r="A6" s="22" t="s">
        <v>219</v>
      </c>
      <c r="B6" s="463" t="s">
        <v>214</v>
      </c>
      <c r="C6" s="463"/>
    </row>
    <row r="7" spans="1:3" ht="57" customHeight="1" x14ac:dyDescent="0.2">
      <c r="A7" s="22" t="s">
        <v>220</v>
      </c>
      <c r="B7" s="463" t="s">
        <v>215</v>
      </c>
      <c r="C7" s="463"/>
    </row>
  </sheetData>
  <mergeCells count="5">
    <mergeCell ref="B3:C3"/>
    <mergeCell ref="B4:C4"/>
    <mergeCell ref="B5:C5"/>
    <mergeCell ref="B6:C6"/>
    <mergeCell ref="B7:C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B281"/>
  <sheetViews>
    <sheetView topLeftCell="A270" workbookViewId="0">
      <selection activeCell="B284" sqref="B284"/>
    </sheetView>
  </sheetViews>
  <sheetFormatPr baseColWidth="10" defaultColWidth="11" defaultRowHeight="15" x14ac:dyDescent="0.25"/>
  <cols>
    <col min="1" max="1" width="6.625" style="31" customWidth="1"/>
    <col min="2" max="2" width="57.625" style="31" bestFit="1" customWidth="1"/>
    <col min="3" max="16384" width="11" style="31"/>
  </cols>
  <sheetData>
    <row r="1" spans="2:2" x14ac:dyDescent="0.25">
      <c r="B1" s="31" t="s">
        <v>472</v>
      </c>
    </row>
    <row r="2" spans="2:2" x14ac:dyDescent="0.25">
      <c r="B2" s="31" t="s">
        <v>471</v>
      </c>
    </row>
    <row r="3" spans="2:2" x14ac:dyDescent="0.25">
      <c r="B3" s="31" t="s">
        <v>470</v>
      </c>
    </row>
    <row r="4" spans="2:2" x14ac:dyDescent="0.25">
      <c r="B4" s="31" t="s">
        <v>469</v>
      </c>
    </row>
    <row r="5" spans="2:2" x14ac:dyDescent="0.25">
      <c r="B5" s="31" t="s">
        <v>468</v>
      </c>
    </row>
    <row r="6" spans="2:2" x14ac:dyDescent="0.25">
      <c r="B6" s="31" t="s">
        <v>467</v>
      </c>
    </row>
    <row r="7" spans="2:2" x14ac:dyDescent="0.25">
      <c r="B7" s="34" t="s">
        <v>492</v>
      </c>
    </row>
    <row r="8" spans="2:2" x14ac:dyDescent="0.25">
      <c r="B8" s="31" t="s">
        <v>466</v>
      </c>
    </row>
    <row r="9" spans="2:2" x14ac:dyDescent="0.25">
      <c r="B9" s="31" t="s">
        <v>465</v>
      </c>
    </row>
    <row r="10" spans="2:2" x14ac:dyDescent="0.25">
      <c r="B10" s="31" t="s">
        <v>206</v>
      </c>
    </row>
    <row r="11" spans="2:2" x14ac:dyDescent="0.25">
      <c r="B11" s="31" t="s">
        <v>39</v>
      </c>
    </row>
    <row r="12" spans="2:2" x14ac:dyDescent="0.25">
      <c r="B12" s="31" t="s">
        <v>40</v>
      </c>
    </row>
    <row r="13" spans="2:2" x14ac:dyDescent="0.25">
      <c r="B13" s="31" t="s">
        <v>464</v>
      </c>
    </row>
    <row r="14" spans="2:2" x14ac:dyDescent="0.25">
      <c r="B14" s="31" t="s">
        <v>463</v>
      </c>
    </row>
    <row r="15" spans="2:2" x14ac:dyDescent="0.25">
      <c r="B15" s="31" t="s">
        <v>462</v>
      </c>
    </row>
    <row r="16" spans="2:2" x14ac:dyDescent="0.25">
      <c r="B16" s="31" t="s">
        <v>461</v>
      </c>
    </row>
    <row r="17" spans="2:2" x14ac:dyDescent="0.25">
      <c r="B17" s="31" t="s">
        <v>460</v>
      </c>
    </row>
    <row r="18" spans="2:2" x14ac:dyDescent="0.25">
      <c r="B18" s="31" t="s">
        <v>459</v>
      </c>
    </row>
    <row r="19" spans="2:2" x14ac:dyDescent="0.25">
      <c r="B19" s="31" t="s">
        <v>458</v>
      </c>
    </row>
    <row r="20" spans="2:2" x14ac:dyDescent="0.25">
      <c r="B20" s="31" t="s">
        <v>457</v>
      </c>
    </row>
    <row r="21" spans="2:2" x14ac:dyDescent="0.25">
      <c r="B21" s="31" t="s">
        <v>456</v>
      </c>
    </row>
    <row r="22" spans="2:2" x14ac:dyDescent="0.25">
      <c r="B22" s="31" t="s">
        <v>455</v>
      </c>
    </row>
    <row r="23" spans="2:2" x14ac:dyDescent="0.25">
      <c r="B23" s="31" t="s">
        <v>207</v>
      </c>
    </row>
    <row r="24" spans="2:2" x14ac:dyDescent="0.25">
      <c r="B24" s="31" t="s">
        <v>454</v>
      </c>
    </row>
    <row r="25" spans="2:2" x14ac:dyDescent="0.25">
      <c r="B25" s="31" t="s">
        <v>453</v>
      </c>
    </row>
    <row r="26" spans="2:2" x14ac:dyDescent="0.25">
      <c r="B26" s="31" t="s">
        <v>452</v>
      </c>
    </row>
    <row r="27" spans="2:2" x14ac:dyDescent="0.25">
      <c r="B27" s="34" t="s">
        <v>478</v>
      </c>
    </row>
    <row r="28" spans="2:2" x14ac:dyDescent="0.25">
      <c r="B28" s="31" t="s">
        <v>450</v>
      </c>
    </row>
    <row r="29" spans="2:2" x14ac:dyDescent="0.25">
      <c r="B29" s="31" t="s">
        <v>449</v>
      </c>
    </row>
    <row r="30" spans="2:2" x14ac:dyDescent="0.25">
      <c r="B30" s="31" t="s">
        <v>448</v>
      </c>
    </row>
    <row r="31" spans="2:2" x14ac:dyDescent="0.25">
      <c r="B31" s="31" t="s">
        <v>451</v>
      </c>
    </row>
    <row r="32" spans="2:2" x14ac:dyDescent="0.25">
      <c r="B32" s="31" t="s">
        <v>38</v>
      </c>
    </row>
    <row r="33" spans="2:2" x14ac:dyDescent="0.25">
      <c r="B33" s="31" t="s">
        <v>447</v>
      </c>
    </row>
    <row r="34" spans="2:2" x14ac:dyDescent="0.25">
      <c r="B34" s="31" t="s">
        <v>446</v>
      </c>
    </row>
    <row r="35" spans="2:2" x14ac:dyDescent="0.25">
      <c r="B35" s="31" t="s">
        <v>445</v>
      </c>
    </row>
    <row r="36" spans="2:2" x14ac:dyDescent="0.25">
      <c r="B36" s="31" t="s">
        <v>444</v>
      </c>
    </row>
    <row r="37" spans="2:2" x14ac:dyDescent="0.25">
      <c r="B37" s="34" t="s">
        <v>481</v>
      </c>
    </row>
    <row r="38" spans="2:2" x14ac:dyDescent="0.25">
      <c r="B38" s="31" t="s">
        <v>443</v>
      </c>
    </row>
    <row r="39" spans="2:2" x14ac:dyDescent="0.25">
      <c r="B39" s="34" t="s">
        <v>485</v>
      </c>
    </row>
    <row r="40" spans="2:2" x14ac:dyDescent="0.25">
      <c r="B40" s="31" t="s">
        <v>442</v>
      </c>
    </row>
    <row r="41" spans="2:2" x14ac:dyDescent="0.25">
      <c r="B41" s="34" t="s">
        <v>493</v>
      </c>
    </row>
    <row r="42" spans="2:2" x14ac:dyDescent="0.25">
      <c r="B42" s="31" t="s">
        <v>441</v>
      </c>
    </row>
    <row r="43" spans="2:2" x14ac:dyDescent="0.25">
      <c r="B43" s="31" t="s">
        <v>440</v>
      </c>
    </row>
    <row r="44" spans="2:2" x14ac:dyDescent="0.25">
      <c r="B44" s="31" t="s">
        <v>37</v>
      </c>
    </row>
    <row r="45" spans="2:2" x14ac:dyDescent="0.25">
      <c r="B45" s="31" t="s">
        <v>439</v>
      </c>
    </row>
    <row r="46" spans="2:2" x14ac:dyDescent="0.25">
      <c r="B46" s="31" t="s">
        <v>438</v>
      </c>
    </row>
    <row r="47" spans="2:2" x14ac:dyDescent="0.25">
      <c r="B47" s="31" t="s">
        <v>437</v>
      </c>
    </row>
    <row r="48" spans="2:2" x14ac:dyDescent="0.25">
      <c r="B48" s="31" t="s">
        <v>436</v>
      </c>
    </row>
    <row r="49" spans="2:2" x14ac:dyDescent="0.25">
      <c r="B49" s="31" t="s">
        <v>435</v>
      </c>
    </row>
    <row r="50" spans="2:2" x14ac:dyDescent="0.25">
      <c r="B50" s="31" t="s">
        <v>434</v>
      </c>
    </row>
    <row r="51" spans="2:2" x14ac:dyDescent="0.25">
      <c r="B51" s="31" t="s">
        <v>433</v>
      </c>
    </row>
    <row r="52" spans="2:2" x14ac:dyDescent="0.25">
      <c r="B52" s="31" t="s">
        <v>432</v>
      </c>
    </row>
    <row r="53" spans="2:2" x14ac:dyDescent="0.25">
      <c r="B53" s="31" t="s">
        <v>431</v>
      </c>
    </row>
    <row r="54" spans="2:2" x14ac:dyDescent="0.25">
      <c r="B54" s="31" t="s">
        <v>430</v>
      </c>
    </row>
    <row r="55" spans="2:2" x14ac:dyDescent="0.25">
      <c r="B55" s="31" t="s">
        <v>429</v>
      </c>
    </row>
    <row r="56" spans="2:2" x14ac:dyDescent="0.25">
      <c r="B56" s="31" t="s">
        <v>428</v>
      </c>
    </row>
    <row r="57" spans="2:2" x14ac:dyDescent="0.25">
      <c r="B57" s="31" t="s">
        <v>427</v>
      </c>
    </row>
    <row r="58" spans="2:2" x14ac:dyDescent="0.25">
      <c r="B58" s="31" t="s">
        <v>426</v>
      </c>
    </row>
    <row r="59" spans="2:2" x14ac:dyDescent="0.25">
      <c r="B59" s="34" t="s">
        <v>480</v>
      </c>
    </row>
    <row r="60" spans="2:2" x14ac:dyDescent="0.25">
      <c r="B60" s="31" t="s">
        <v>36</v>
      </c>
    </row>
    <row r="61" spans="2:2" x14ac:dyDescent="0.25">
      <c r="B61" s="31" t="s">
        <v>35</v>
      </c>
    </row>
    <row r="62" spans="2:2" x14ac:dyDescent="0.25">
      <c r="B62" s="34" t="s">
        <v>494</v>
      </c>
    </row>
    <row r="63" spans="2:2" x14ac:dyDescent="0.25">
      <c r="B63" s="34" t="s">
        <v>495</v>
      </c>
    </row>
    <row r="64" spans="2:2" x14ac:dyDescent="0.25">
      <c r="B64" s="34" t="s">
        <v>490</v>
      </c>
    </row>
    <row r="65" spans="2:2" x14ac:dyDescent="0.25">
      <c r="B65" s="31" t="s">
        <v>425</v>
      </c>
    </row>
    <row r="66" spans="2:2" x14ac:dyDescent="0.25">
      <c r="B66" s="31" t="s">
        <v>34</v>
      </c>
    </row>
    <row r="67" spans="2:2" x14ac:dyDescent="0.25">
      <c r="B67" s="31" t="s">
        <v>33</v>
      </c>
    </row>
    <row r="68" spans="2:2" x14ac:dyDescent="0.25">
      <c r="B68" s="31" t="s">
        <v>32</v>
      </c>
    </row>
    <row r="69" spans="2:2" x14ac:dyDescent="0.25">
      <c r="B69" s="31" t="s">
        <v>30</v>
      </c>
    </row>
    <row r="70" spans="2:2" x14ac:dyDescent="0.25">
      <c r="B70" s="31" t="s">
        <v>31</v>
      </c>
    </row>
    <row r="71" spans="2:2" x14ac:dyDescent="0.25">
      <c r="B71" s="31" t="s">
        <v>424</v>
      </c>
    </row>
    <row r="72" spans="2:2" x14ac:dyDescent="0.25">
      <c r="B72" s="34" t="s">
        <v>496</v>
      </c>
    </row>
    <row r="73" spans="2:2" x14ac:dyDescent="0.25">
      <c r="B73" s="31" t="s">
        <v>423</v>
      </c>
    </row>
    <row r="74" spans="2:2" x14ac:dyDescent="0.25">
      <c r="B74" s="31" t="s">
        <v>208</v>
      </c>
    </row>
    <row r="75" spans="2:2" x14ac:dyDescent="0.25">
      <c r="B75" s="31" t="s">
        <v>422</v>
      </c>
    </row>
    <row r="76" spans="2:2" x14ac:dyDescent="0.25">
      <c r="B76" s="34" t="s">
        <v>482</v>
      </c>
    </row>
    <row r="77" spans="2:2" x14ac:dyDescent="0.25">
      <c r="B77" s="31" t="s">
        <v>421</v>
      </c>
    </row>
    <row r="78" spans="2:2" x14ac:dyDescent="0.25">
      <c r="B78" s="31" t="s">
        <v>420</v>
      </c>
    </row>
    <row r="79" spans="2:2" x14ac:dyDescent="0.25">
      <c r="B79" s="31" t="s">
        <v>419</v>
      </c>
    </row>
    <row r="80" spans="2:2" x14ac:dyDescent="0.25">
      <c r="B80" s="31" t="s">
        <v>418</v>
      </c>
    </row>
    <row r="81" spans="2:2" x14ac:dyDescent="0.25">
      <c r="B81" s="31" t="s">
        <v>29</v>
      </c>
    </row>
    <row r="82" spans="2:2" x14ac:dyDescent="0.25">
      <c r="B82" s="31" t="s">
        <v>417</v>
      </c>
    </row>
    <row r="83" spans="2:2" x14ac:dyDescent="0.25">
      <c r="B83" s="31" t="s">
        <v>416</v>
      </c>
    </row>
    <row r="84" spans="2:2" x14ac:dyDescent="0.25">
      <c r="B84" s="31" t="s">
        <v>28</v>
      </c>
    </row>
    <row r="85" spans="2:2" x14ac:dyDescent="0.25">
      <c r="B85" s="31" t="s">
        <v>415</v>
      </c>
    </row>
    <row r="86" spans="2:2" x14ac:dyDescent="0.25">
      <c r="B86" s="31" t="s">
        <v>414</v>
      </c>
    </row>
    <row r="87" spans="2:2" x14ac:dyDescent="0.25">
      <c r="B87" s="31" t="s">
        <v>413</v>
      </c>
    </row>
    <row r="88" spans="2:2" x14ac:dyDescent="0.25">
      <c r="B88" s="31" t="s">
        <v>412</v>
      </c>
    </row>
    <row r="89" spans="2:2" x14ac:dyDescent="0.25">
      <c r="B89" s="31" t="s">
        <v>411</v>
      </c>
    </row>
    <row r="90" spans="2:2" x14ac:dyDescent="0.25">
      <c r="B90" s="31" t="s">
        <v>410</v>
      </c>
    </row>
    <row r="91" spans="2:2" x14ac:dyDescent="0.25">
      <c r="B91" s="31" t="s">
        <v>409</v>
      </c>
    </row>
    <row r="92" spans="2:2" x14ac:dyDescent="0.25">
      <c r="B92" s="31" t="s">
        <v>408</v>
      </c>
    </row>
    <row r="93" spans="2:2" x14ac:dyDescent="0.25">
      <c r="B93" s="31" t="s">
        <v>407</v>
      </c>
    </row>
    <row r="94" spans="2:2" x14ac:dyDescent="0.25">
      <c r="B94" s="31" t="s">
        <v>406</v>
      </c>
    </row>
    <row r="95" spans="2:2" x14ac:dyDescent="0.25">
      <c r="B95" s="34" t="s">
        <v>497</v>
      </c>
    </row>
    <row r="96" spans="2:2" x14ac:dyDescent="0.25">
      <c r="B96" s="31" t="s">
        <v>405</v>
      </c>
    </row>
    <row r="97" spans="2:2" x14ac:dyDescent="0.25">
      <c r="B97" s="31" t="s">
        <v>404</v>
      </c>
    </row>
    <row r="98" spans="2:2" x14ac:dyDescent="0.25">
      <c r="B98" s="31" t="s">
        <v>403</v>
      </c>
    </row>
    <row r="99" spans="2:2" x14ac:dyDescent="0.25">
      <c r="B99" s="31" t="s">
        <v>402</v>
      </c>
    </row>
    <row r="100" spans="2:2" x14ac:dyDescent="0.25">
      <c r="B100" s="31" t="s">
        <v>401</v>
      </c>
    </row>
    <row r="101" spans="2:2" x14ac:dyDescent="0.25">
      <c r="B101" s="31" t="s">
        <v>400</v>
      </c>
    </row>
    <row r="102" spans="2:2" x14ac:dyDescent="0.25">
      <c r="B102" s="31" t="s">
        <v>27</v>
      </c>
    </row>
    <row r="103" spans="2:2" x14ac:dyDescent="0.25">
      <c r="B103" s="31" t="s">
        <v>399</v>
      </c>
    </row>
    <row r="104" spans="2:2" x14ac:dyDescent="0.25">
      <c r="B104" s="31" t="s">
        <v>398</v>
      </c>
    </row>
    <row r="105" spans="2:2" x14ac:dyDescent="0.25">
      <c r="B105" s="31" t="s">
        <v>397</v>
      </c>
    </row>
    <row r="106" spans="2:2" x14ac:dyDescent="0.25">
      <c r="B106" s="31" t="s">
        <v>396</v>
      </c>
    </row>
    <row r="107" spans="2:2" x14ac:dyDescent="0.25">
      <c r="B107" s="31" t="s">
        <v>395</v>
      </c>
    </row>
    <row r="108" spans="2:2" x14ac:dyDescent="0.25">
      <c r="B108" s="31" t="s">
        <v>394</v>
      </c>
    </row>
    <row r="109" spans="2:2" x14ac:dyDescent="0.25">
      <c r="B109" s="31" t="s">
        <v>393</v>
      </c>
    </row>
    <row r="110" spans="2:2" x14ac:dyDescent="0.25">
      <c r="B110" s="31" t="s">
        <v>392</v>
      </c>
    </row>
    <row r="111" spans="2:2" x14ac:dyDescent="0.25">
      <c r="B111" s="34" t="s">
        <v>474</v>
      </c>
    </row>
    <row r="112" spans="2:2" x14ac:dyDescent="0.25">
      <c r="B112" s="31" t="s">
        <v>391</v>
      </c>
    </row>
    <row r="113" spans="2:2" x14ac:dyDescent="0.25">
      <c r="B113" s="31" t="s">
        <v>390</v>
      </c>
    </row>
    <row r="114" spans="2:2" x14ac:dyDescent="0.25">
      <c r="B114" s="31" t="s">
        <v>389</v>
      </c>
    </row>
    <row r="115" spans="2:2" x14ac:dyDescent="0.25">
      <c r="B115" s="31" t="s">
        <v>388</v>
      </c>
    </row>
    <row r="116" spans="2:2" x14ac:dyDescent="0.25">
      <c r="B116" s="31" t="s">
        <v>387</v>
      </c>
    </row>
    <row r="117" spans="2:2" x14ac:dyDescent="0.25">
      <c r="B117" s="31" t="s">
        <v>386</v>
      </c>
    </row>
    <row r="118" spans="2:2" x14ac:dyDescent="0.25">
      <c r="B118" s="31" t="s">
        <v>385</v>
      </c>
    </row>
    <row r="119" spans="2:2" x14ac:dyDescent="0.25">
      <c r="B119" s="31" t="s">
        <v>384</v>
      </c>
    </row>
    <row r="120" spans="2:2" x14ac:dyDescent="0.25">
      <c r="B120" s="31" t="s">
        <v>383</v>
      </c>
    </row>
    <row r="121" spans="2:2" x14ac:dyDescent="0.25">
      <c r="B121" s="34" t="s">
        <v>487</v>
      </c>
    </row>
    <row r="122" spans="2:2" x14ac:dyDescent="0.25">
      <c r="B122" s="31" t="s">
        <v>382</v>
      </c>
    </row>
    <row r="123" spans="2:2" x14ac:dyDescent="0.25">
      <c r="B123" s="31" t="s">
        <v>381</v>
      </c>
    </row>
    <row r="124" spans="2:2" x14ac:dyDescent="0.25">
      <c r="B124" s="31" t="s">
        <v>26</v>
      </c>
    </row>
    <row r="125" spans="2:2" x14ac:dyDescent="0.25">
      <c r="B125" s="31" t="s">
        <v>380</v>
      </c>
    </row>
    <row r="126" spans="2:2" x14ac:dyDescent="0.25">
      <c r="B126" s="31" t="s">
        <v>379</v>
      </c>
    </row>
    <row r="127" spans="2:2" x14ac:dyDescent="0.25">
      <c r="B127" s="31" t="s">
        <v>25</v>
      </c>
    </row>
    <row r="128" spans="2:2" x14ac:dyDescent="0.25">
      <c r="B128" s="31" t="s">
        <v>378</v>
      </c>
    </row>
    <row r="129" spans="2:2" x14ac:dyDescent="0.25">
      <c r="B129" s="31" t="s">
        <v>377</v>
      </c>
    </row>
    <row r="130" spans="2:2" x14ac:dyDescent="0.25">
      <c r="B130" s="31" t="s">
        <v>376</v>
      </c>
    </row>
    <row r="131" spans="2:2" x14ac:dyDescent="0.25">
      <c r="B131" s="31" t="s">
        <v>375</v>
      </c>
    </row>
    <row r="132" spans="2:2" x14ac:dyDescent="0.25">
      <c r="B132" s="31" t="s">
        <v>374</v>
      </c>
    </row>
    <row r="133" spans="2:2" x14ac:dyDescent="0.25">
      <c r="B133" s="31" t="s">
        <v>373</v>
      </c>
    </row>
    <row r="134" spans="2:2" x14ac:dyDescent="0.25">
      <c r="B134" s="31" t="s">
        <v>372</v>
      </c>
    </row>
    <row r="135" spans="2:2" x14ac:dyDescent="0.25">
      <c r="B135" s="34" t="s">
        <v>486</v>
      </c>
    </row>
    <row r="136" spans="2:2" x14ac:dyDescent="0.25">
      <c r="B136" s="31" t="s">
        <v>371</v>
      </c>
    </row>
    <row r="137" spans="2:2" x14ac:dyDescent="0.25">
      <c r="B137" s="31" t="s">
        <v>370</v>
      </c>
    </row>
    <row r="138" spans="2:2" x14ac:dyDescent="0.25">
      <c r="B138" s="31" t="s">
        <v>369</v>
      </c>
    </row>
    <row r="139" spans="2:2" x14ac:dyDescent="0.25">
      <c r="B139" s="31" t="s">
        <v>368</v>
      </c>
    </row>
    <row r="140" spans="2:2" x14ac:dyDescent="0.25">
      <c r="B140" s="31" t="s">
        <v>367</v>
      </c>
    </row>
    <row r="141" spans="2:2" x14ac:dyDescent="0.25">
      <c r="B141" s="31" t="s">
        <v>366</v>
      </c>
    </row>
    <row r="142" spans="2:2" x14ac:dyDescent="0.25">
      <c r="B142" s="31" t="s">
        <v>365</v>
      </c>
    </row>
    <row r="143" spans="2:2" x14ac:dyDescent="0.25">
      <c r="B143" s="31" t="s">
        <v>24</v>
      </c>
    </row>
    <row r="144" spans="2:2" x14ac:dyDescent="0.25">
      <c r="B144" s="31" t="s">
        <v>364</v>
      </c>
    </row>
    <row r="145" spans="2:2" x14ac:dyDescent="0.25">
      <c r="B145" s="31" t="s">
        <v>363</v>
      </c>
    </row>
    <row r="146" spans="2:2" x14ac:dyDescent="0.25">
      <c r="B146" s="31" t="s">
        <v>362</v>
      </c>
    </row>
    <row r="147" spans="2:2" x14ac:dyDescent="0.25">
      <c r="B147" s="31" t="s">
        <v>361</v>
      </c>
    </row>
    <row r="148" spans="2:2" x14ac:dyDescent="0.25">
      <c r="B148" s="31" t="s">
        <v>23</v>
      </c>
    </row>
    <row r="149" spans="2:2" x14ac:dyDescent="0.25">
      <c r="B149" s="31" t="s">
        <v>360</v>
      </c>
    </row>
    <row r="150" spans="2:2" x14ac:dyDescent="0.25">
      <c r="B150" s="31" t="s">
        <v>359</v>
      </c>
    </row>
    <row r="151" spans="2:2" x14ac:dyDescent="0.25">
      <c r="B151" s="31" t="s">
        <v>358</v>
      </c>
    </row>
    <row r="152" spans="2:2" x14ac:dyDescent="0.25">
      <c r="B152" s="31" t="s">
        <v>357</v>
      </c>
    </row>
    <row r="153" spans="2:2" x14ac:dyDescent="0.25">
      <c r="B153" s="31" t="s">
        <v>356</v>
      </c>
    </row>
    <row r="154" spans="2:2" x14ac:dyDescent="0.25">
      <c r="B154" s="31" t="s">
        <v>355</v>
      </c>
    </row>
    <row r="155" spans="2:2" x14ac:dyDescent="0.25">
      <c r="B155" s="31" t="s">
        <v>354</v>
      </c>
    </row>
    <row r="156" spans="2:2" x14ac:dyDescent="0.25">
      <c r="B156" s="31" t="s">
        <v>353</v>
      </c>
    </row>
    <row r="157" spans="2:2" x14ac:dyDescent="0.25">
      <c r="B157" s="31" t="s">
        <v>352</v>
      </c>
    </row>
    <row r="158" spans="2:2" x14ac:dyDescent="0.25">
      <c r="B158" s="34" t="s">
        <v>488</v>
      </c>
    </row>
    <row r="159" spans="2:2" x14ac:dyDescent="0.25">
      <c r="B159" s="31" t="s">
        <v>351</v>
      </c>
    </row>
    <row r="160" spans="2:2" x14ac:dyDescent="0.25">
      <c r="B160" s="34" t="s">
        <v>498</v>
      </c>
    </row>
    <row r="161" spans="2:2" x14ac:dyDescent="0.25">
      <c r="B161" s="31" t="s">
        <v>350</v>
      </c>
    </row>
    <row r="162" spans="2:2" x14ac:dyDescent="0.25">
      <c r="B162" s="31" t="s">
        <v>349</v>
      </c>
    </row>
    <row r="163" spans="2:2" x14ac:dyDescent="0.25">
      <c r="B163" s="31" t="s">
        <v>348</v>
      </c>
    </row>
    <row r="164" spans="2:2" x14ac:dyDescent="0.25">
      <c r="B164" s="31" t="s">
        <v>347</v>
      </c>
    </row>
    <row r="165" spans="2:2" x14ac:dyDescent="0.25">
      <c r="B165" s="31" t="s">
        <v>346</v>
      </c>
    </row>
    <row r="166" spans="2:2" x14ac:dyDescent="0.25">
      <c r="B166" s="31" t="s">
        <v>345</v>
      </c>
    </row>
    <row r="167" spans="2:2" x14ac:dyDescent="0.25">
      <c r="B167" s="31" t="s">
        <v>344</v>
      </c>
    </row>
    <row r="168" spans="2:2" x14ac:dyDescent="0.25">
      <c r="B168" s="31" t="s">
        <v>343</v>
      </c>
    </row>
    <row r="169" spans="2:2" x14ac:dyDescent="0.25">
      <c r="B169" s="31" t="s">
        <v>22</v>
      </c>
    </row>
    <row r="170" spans="2:2" x14ac:dyDescent="0.25">
      <c r="B170" s="31" t="s">
        <v>342</v>
      </c>
    </row>
    <row r="171" spans="2:2" x14ac:dyDescent="0.25">
      <c r="B171" s="31" t="s">
        <v>341</v>
      </c>
    </row>
    <row r="172" spans="2:2" x14ac:dyDescent="0.25">
      <c r="B172" s="31" t="s">
        <v>340</v>
      </c>
    </row>
    <row r="173" spans="2:2" x14ac:dyDescent="0.25">
      <c r="B173" s="31" t="s">
        <v>339</v>
      </c>
    </row>
    <row r="174" spans="2:2" x14ac:dyDescent="0.25">
      <c r="B174" s="31" t="s">
        <v>338</v>
      </c>
    </row>
    <row r="175" spans="2:2" x14ac:dyDescent="0.25">
      <c r="B175" s="34" t="s">
        <v>476</v>
      </c>
    </row>
    <row r="176" spans="2:2" x14ac:dyDescent="0.25">
      <c r="B176" s="34" t="s">
        <v>483</v>
      </c>
    </row>
    <row r="177" spans="2:2" x14ac:dyDescent="0.25">
      <c r="B177" s="31" t="s">
        <v>337</v>
      </c>
    </row>
    <row r="178" spans="2:2" x14ac:dyDescent="0.25">
      <c r="B178" s="31" t="s">
        <v>336</v>
      </c>
    </row>
    <row r="179" spans="2:2" x14ac:dyDescent="0.25">
      <c r="B179" s="31" t="s">
        <v>335</v>
      </c>
    </row>
    <row r="180" spans="2:2" x14ac:dyDescent="0.25">
      <c r="B180" s="31" t="s">
        <v>334</v>
      </c>
    </row>
    <row r="181" spans="2:2" x14ac:dyDescent="0.25">
      <c r="B181" s="31" t="s">
        <v>333</v>
      </c>
    </row>
    <row r="182" spans="2:2" x14ac:dyDescent="0.25">
      <c r="B182" s="31" t="s">
        <v>332</v>
      </c>
    </row>
    <row r="183" spans="2:2" x14ac:dyDescent="0.25">
      <c r="B183" s="31" t="s">
        <v>331</v>
      </c>
    </row>
    <row r="184" spans="2:2" x14ac:dyDescent="0.25">
      <c r="B184" s="31" t="s">
        <v>330</v>
      </c>
    </row>
    <row r="185" spans="2:2" x14ac:dyDescent="0.25">
      <c r="B185" s="31" t="s">
        <v>329</v>
      </c>
    </row>
    <row r="186" spans="2:2" x14ac:dyDescent="0.25">
      <c r="B186" s="34" t="s">
        <v>499</v>
      </c>
    </row>
    <row r="187" spans="2:2" x14ac:dyDescent="0.25">
      <c r="B187" s="31" t="s">
        <v>328</v>
      </c>
    </row>
    <row r="188" spans="2:2" x14ac:dyDescent="0.25">
      <c r="B188" s="31" t="s">
        <v>21</v>
      </c>
    </row>
    <row r="189" spans="2:2" x14ac:dyDescent="0.25">
      <c r="B189" s="34" t="s">
        <v>500</v>
      </c>
    </row>
    <row r="190" spans="2:2" x14ac:dyDescent="0.25">
      <c r="B190" s="31" t="s">
        <v>327</v>
      </c>
    </row>
    <row r="191" spans="2:2" x14ac:dyDescent="0.25">
      <c r="B191" s="31" t="s">
        <v>326</v>
      </c>
    </row>
    <row r="192" spans="2:2" x14ac:dyDescent="0.25">
      <c r="B192" s="31" t="s">
        <v>325</v>
      </c>
    </row>
    <row r="193" spans="2:2" x14ac:dyDescent="0.25">
      <c r="B193" s="31" t="s">
        <v>324</v>
      </c>
    </row>
    <row r="194" spans="2:2" x14ac:dyDescent="0.25">
      <c r="B194" s="31" t="s">
        <v>323</v>
      </c>
    </row>
    <row r="195" spans="2:2" x14ac:dyDescent="0.25">
      <c r="B195" s="31" t="s">
        <v>322</v>
      </c>
    </row>
    <row r="196" spans="2:2" x14ac:dyDescent="0.25">
      <c r="B196" s="31" t="s">
        <v>321</v>
      </c>
    </row>
    <row r="197" spans="2:2" x14ac:dyDescent="0.25">
      <c r="B197" s="31" t="s">
        <v>320</v>
      </c>
    </row>
    <row r="198" spans="2:2" x14ac:dyDescent="0.25">
      <c r="B198" s="31" t="s">
        <v>20</v>
      </c>
    </row>
    <row r="199" spans="2:2" x14ac:dyDescent="0.25">
      <c r="B199" s="31" t="s">
        <v>319</v>
      </c>
    </row>
    <row r="200" spans="2:2" x14ac:dyDescent="0.25">
      <c r="B200" s="34" t="s">
        <v>479</v>
      </c>
    </row>
    <row r="201" spans="2:2" x14ac:dyDescent="0.25">
      <c r="B201" s="31" t="s">
        <v>318</v>
      </c>
    </row>
    <row r="202" spans="2:2" x14ac:dyDescent="0.25">
      <c r="B202" s="31" t="s">
        <v>317</v>
      </c>
    </row>
    <row r="203" spans="2:2" x14ac:dyDescent="0.25">
      <c r="B203" s="31" t="s">
        <v>316</v>
      </c>
    </row>
    <row r="204" spans="2:2" x14ac:dyDescent="0.25">
      <c r="B204" s="31" t="s">
        <v>19</v>
      </c>
    </row>
    <row r="205" spans="2:2" x14ac:dyDescent="0.25">
      <c r="B205" s="31" t="s">
        <v>18</v>
      </c>
    </row>
    <row r="206" spans="2:2" x14ac:dyDescent="0.25">
      <c r="B206" s="32" t="s">
        <v>315</v>
      </c>
    </row>
    <row r="207" spans="2:2" x14ac:dyDescent="0.25">
      <c r="B207" s="31" t="s">
        <v>314</v>
      </c>
    </row>
    <row r="208" spans="2:2" x14ac:dyDescent="0.25">
      <c r="B208" s="31" t="s">
        <v>17</v>
      </c>
    </row>
    <row r="209" spans="2:2" x14ac:dyDescent="0.25">
      <c r="B209" s="31" t="s">
        <v>313</v>
      </c>
    </row>
    <row r="210" spans="2:2" x14ac:dyDescent="0.25">
      <c r="B210" s="31" t="s">
        <v>312</v>
      </c>
    </row>
    <row r="211" spans="2:2" x14ac:dyDescent="0.25">
      <c r="B211" s="31" t="s">
        <v>311</v>
      </c>
    </row>
    <row r="212" spans="2:2" x14ac:dyDescent="0.25">
      <c r="B212" s="31" t="s">
        <v>310</v>
      </c>
    </row>
    <row r="213" spans="2:2" x14ac:dyDescent="0.25">
      <c r="B213" s="31" t="s">
        <v>309</v>
      </c>
    </row>
    <row r="214" spans="2:2" x14ac:dyDescent="0.25">
      <c r="B214" s="31" t="s">
        <v>308</v>
      </c>
    </row>
    <row r="215" spans="2:2" x14ac:dyDescent="0.25">
      <c r="B215" s="31" t="s">
        <v>16</v>
      </c>
    </row>
    <row r="216" spans="2:2" x14ac:dyDescent="0.25">
      <c r="B216" s="31" t="s">
        <v>307</v>
      </c>
    </row>
    <row r="217" spans="2:2" x14ac:dyDescent="0.25">
      <c r="B217" s="31" t="s">
        <v>306</v>
      </c>
    </row>
    <row r="218" spans="2:2" x14ac:dyDescent="0.25">
      <c r="B218" s="31" t="s">
        <v>305</v>
      </c>
    </row>
    <row r="219" spans="2:2" x14ac:dyDescent="0.25">
      <c r="B219" s="31" t="s">
        <v>304</v>
      </c>
    </row>
    <row r="220" spans="2:2" x14ac:dyDescent="0.25">
      <c r="B220" s="31" t="s">
        <v>303</v>
      </c>
    </row>
    <row r="221" spans="2:2" x14ac:dyDescent="0.25">
      <c r="B221" s="34" t="s">
        <v>484</v>
      </c>
    </row>
    <row r="222" spans="2:2" x14ac:dyDescent="0.25">
      <c r="B222" s="34" t="s">
        <v>489</v>
      </c>
    </row>
    <row r="223" spans="2:2" x14ac:dyDescent="0.25">
      <c r="B223" s="31" t="s">
        <v>209</v>
      </c>
    </row>
    <row r="224" spans="2:2" x14ac:dyDescent="0.25">
      <c r="B224" s="31" t="s">
        <v>302</v>
      </c>
    </row>
    <row r="225" spans="2:2" x14ac:dyDescent="0.25">
      <c r="B225" s="31" t="s">
        <v>301</v>
      </c>
    </row>
    <row r="226" spans="2:2" x14ac:dyDescent="0.25">
      <c r="B226" s="31" t="s">
        <v>300</v>
      </c>
    </row>
    <row r="227" spans="2:2" x14ac:dyDescent="0.25">
      <c r="B227" s="31" t="s">
        <v>299</v>
      </c>
    </row>
    <row r="228" spans="2:2" x14ac:dyDescent="0.25">
      <c r="B228" s="31" t="s">
        <v>298</v>
      </c>
    </row>
    <row r="229" spans="2:2" x14ac:dyDescent="0.25">
      <c r="B229" s="31" t="s">
        <v>297</v>
      </c>
    </row>
    <row r="230" spans="2:2" x14ac:dyDescent="0.25">
      <c r="B230" s="31" t="s">
        <v>15</v>
      </c>
    </row>
    <row r="231" spans="2:2" x14ac:dyDescent="0.25">
      <c r="B231" s="31" t="s">
        <v>296</v>
      </c>
    </row>
    <row r="232" spans="2:2" x14ac:dyDescent="0.25">
      <c r="B232" s="31" t="s">
        <v>295</v>
      </c>
    </row>
    <row r="233" spans="2:2" x14ac:dyDescent="0.25">
      <c r="B233" s="31" t="s">
        <v>294</v>
      </c>
    </row>
    <row r="234" spans="2:2" x14ac:dyDescent="0.25">
      <c r="B234" s="31" t="s">
        <v>293</v>
      </c>
    </row>
    <row r="235" spans="2:2" x14ac:dyDescent="0.25">
      <c r="B235" s="31" t="s">
        <v>14</v>
      </c>
    </row>
    <row r="236" spans="2:2" x14ac:dyDescent="0.25">
      <c r="B236" s="31" t="s">
        <v>292</v>
      </c>
    </row>
    <row r="237" spans="2:2" x14ac:dyDescent="0.25">
      <c r="B237" s="31" t="s">
        <v>13</v>
      </c>
    </row>
    <row r="238" spans="2:2" x14ac:dyDescent="0.25">
      <c r="B238" s="31" t="s">
        <v>291</v>
      </c>
    </row>
    <row r="239" spans="2:2" x14ac:dyDescent="0.25">
      <c r="B239" s="31" t="s">
        <v>290</v>
      </c>
    </row>
    <row r="240" spans="2:2" x14ac:dyDescent="0.25">
      <c r="B240" s="31" t="s">
        <v>12</v>
      </c>
    </row>
    <row r="241" spans="2:2" x14ac:dyDescent="0.25">
      <c r="B241" s="31" t="s">
        <v>289</v>
      </c>
    </row>
    <row r="242" spans="2:2" x14ac:dyDescent="0.25">
      <c r="B242" s="31" t="s">
        <v>288</v>
      </c>
    </row>
    <row r="243" spans="2:2" x14ac:dyDescent="0.25">
      <c r="B243" s="31" t="s">
        <v>287</v>
      </c>
    </row>
    <row r="244" spans="2:2" x14ac:dyDescent="0.25">
      <c r="B244" s="31" t="s">
        <v>286</v>
      </c>
    </row>
    <row r="245" spans="2:2" x14ac:dyDescent="0.25">
      <c r="B245" s="31" t="s">
        <v>285</v>
      </c>
    </row>
    <row r="246" spans="2:2" x14ac:dyDescent="0.25">
      <c r="B246" s="31" t="s">
        <v>284</v>
      </c>
    </row>
    <row r="247" spans="2:2" x14ac:dyDescent="0.25">
      <c r="B247" s="31" t="s">
        <v>283</v>
      </c>
    </row>
    <row r="248" spans="2:2" x14ac:dyDescent="0.25">
      <c r="B248" s="31" t="s">
        <v>11</v>
      </c>
    </row>
    <row r="249" spans="2:2" x14ac:dyDescent="0.25">
      <c r="B249" s="31" t="s">
        <v>282</v>
      </c>
    </row>
    <row r="250" spans="2:2" x14ac:dyDescent="0.25">
      <c r="B250" s="34" t="s">
        <v>501</v>
      </c>
    </row>
    <row r="251" spans="2:2" x14ac:dyDescent="0.25">
      <c r="B251" s="31" t="s">
        <v>281</v>
      </c>
    </row>
    <row r="252" spans="2:2" x14ac:dyDescent="0.25">
      <c r="B252" s="34" t="s">
        <v>502</v>
      </c>
    </row>
    <row r="253" spans="2:2" x14ac:dyDescent="0.25">
      <c r="B253" s="34" t="s">
        <v>475</v>
      </c>
    </row>
    <row r="254" spans="2:2" x14ac:dyDescent="0.25">
      <c r="B254" s="31" t="s">
        <v>280</v>
      </c>
    </row>
    <row r="255" spans="2:2" x14ac:dyDescent="0.25">
      <c r="B255" s="31" t="s">
        <v>279</v>
      </c>
    </row>
    <row r="256" spans="2:2" x14ac:dyDescent="0.25">
      <c r="B256" s="34" t="s">
        <v>503</v>
      </c>
    </row>
    <row r="257" spans="2:2" x14ac:dyDescent="0.25">
      <c r="B257" s="31" t="s">
        <v>278</v>
      </c>
    </row>
    <row r="258" spans="2:2" x14ac:dyDescent="0.25">
      <c r="B258" s="31" t="s">
        <v>277</v>
      </c>
    </row>
    <row r="259" spans="2:2" x14ac:dyDescent="0.25">
      <c r="B259" s="34" t="s">
        <v>504</v>
      </c>
    </row>
    <row r="260" spans="2:2" x14ac:dyDescent="0.25">
      <c r="B260" s="31" t="s">
        <v>210</v>
      </c>
    </row>
    <row r="261" spans="2:2" x14ac:dyDescent="0.25">
      <c r="B261" s="31" t="s">
        <v>276</v>
      </c>
    </row>
    <row r="262" spans="2:2" x14ac:dyDescent="0.25">
      <c r="B262" s="31" t="s">
        <v>275</v>
      </c>
    </row>
    <row r="263" spans="2:2" x14ac:dyDescent="0.25">
      <c r="B263" s="31" t="s">
        <v>274</v>
      </c>
    </row>
    <row r="264" spans="2:2" x14ac:dyDescent="0.25">
      <c r="B264" s="31" t="s">
        <v>273</v>
      </c>
    </row>
    <row r="265" spans="2:2" x14ac:dyDescent="0.25">
      <c r="B265" s="34" t="s">
        <v>505</v>
      </c>
    </row>
    <row r="266" spans="2:2" x14ac:dyDescent="0.25">
      <c r="B266" s="31" t="s">
        <v>272</v>
      </c>
    </row>
    <row r="267" spans="2:2" x14ac:dyDescent="0.25">
      <c r="B267" s="34" t="s">
        <v>477</v>
      </c>
    </row>
    <row r="268" spans="2:2" x14ac:dyDescent="0.25">
      <c r="B268" s="31" t="s">
        <v>271</v>
      </c>
    </row>
    <row r="269" spans="2:2" x14ac:dyDescent="0.25">
      <c r="B269" s="31" t="s">
        <v>270</v>
      </c>
    </row>
    <row r="270" spans="2:2" x14ac:dyDescent="0.25">
      <c r="B270" s="31" t="s">
        <v>269</v>
      </c>
    </row>
    <row r="271" spans="2:2" x14ac:dyDescent="0.25">
      <c r="B271" s="31" t="s">
        <v>268</v>
      </c>
    </row>
    <row r="272" spans="2:2" x14ac:dyDescent="0.25">
      <c r="B272" s="31" t="s">
        <v>10</v>
      </c>
    </row>
    <row r="273" spans="2:2" x14ac:dyDescent="0.25">
      <c r="B273" s="31" t="s">
        <v>9</v>
      </c>
    </row>
    <row r="274" spans="2:2" x14ac:dyDescent="0.25">
      <c r="B274" s="31" t="s">
        <v>267</v>
      </c>
    </row>
    <row r="275" spans="2:2" x14ac:dyDescent="0.25">
      <c r="B275" s="31" t="s">
        <v>266</v>
      </c>
    </row>
    <row r="276" spans="2:2" x14ac:dyDescent="0.25">
      <c r="B276" s="31" t="s">
        <v>265</v>
      </c>
    </row>
    <row r="277" spans="2:2" x14ac:dyDescent="0.25">
      <c r="B277" s="31" t="s">
        <v>264</v>
      </c>
    </row>
    <row r="278" spans="2:2" x14ac:dyDescent="0.25">
      <c r="B278" s="31" t="s">
        <v>263</v>
      </c>
    </row>
    <row r="279" spans="2:2" x14ac:dyDescent="0.25">
      <c r="B279" s="31" t="s">
        <v>262</v>
      </c>
    </row>
    <row r="280" spans="2:2" x14ac:dyDescent="0.25">
      <c r="B280" s="31" t="s">
        <v>261</v>
      </c>
    </row>
    <row r="281" spans="2:2" x14ac:dyDescent="0.25">
      <c r="B281" s="31" t="s">
        <v>260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zoomScale="110" zoomScaleNormal="110" zoomScaleSheetLayoutView="90" workbookViewId="0">
      <selection activeCell="F9" sqref="F9"/>
    </sheetView>
  </sheetViews>
  <sheetFormatPr baseColWidth="10" defaultRowHeight="15" x14ac:dyDescent="0.25"/>
  <cols>
    <col min="1" max="1" width="6.25" style="283" customWidth="1"/>
    <col min="2" max="2" width="37.625" style="283" customWidth="1"/>
    <col min="3" max="3" width="13.875" style="283" customWidth="1"/>
    <col min="4" max="4" width="13.75" style="283" customWidth="1"/>
    <col min="5" max="5" width="12.125" style="283" customWidth="1"/>
    <col min="6" max="16384" width="11" style="283"/>
  </cols>
  <sheetData>
    <row r="1" spans="1:5" x14ac:dyDescent="0.25">
      <c r="A1" s="284"/>
      <c r="B1" s="284"/>
      <c r="C1" s="324"/>
      <c r="D1" s="324"/>
      <c r="E1" s="324"/>
    </row>
    <row r="2" spans="1:5" x14ac:dyDescent="0.25">
      <c r="A2" s="284"/>
      <c r="B2" s="284"/>
      <c r="C2" s="324"/>
      <c r="D2" s="324"/>
      <c r="E2" s="324"/>
    </row>
    <row r="3" spans="1:5" x14ac:dyDescent="0.25">
      <c r="A3" s="284"/>
      <c r="B3" s="284"/>
      <c r="C3" s="324"/>
      <c r="D3" s="324"/>
      <c r="E3" s="324"/>
    </row>
    <row r="4" spans="1:5" x14ac:dyDescent="0.25">
      <c r="A4" s="284"/>
      <c r="B4" s="284"/>
      <c r="C4" s="324"/>
      <c r="D4" s="324"/>
      <c r="E4" s="324"/>
    </row>
    <row r="5" spans="1:5" ht="15.75" customHeight="1" thickBot="1" x14ac:dyDescent="0.3">
      <c r="A5" s="348" t="s">
        <v>727</v>
      </c>
      <c r="B5" s="349"/>
      <c r="C5" s="349"/>
      <c r="D5" s="349"/>
      <c r="E5" s="349"/>
    </row>
    <row r="6" spans="1:5" ht="15.75" customHeight="1" thickBot="1" x14ac:dyDescent="0.3">
      <c r="A6" s="309" t="s">
        <v>725</v>
      </c>
      <c r="B6" s="323" t="s">
        <v>720</v>
      </c>
      <c r="C6" s="322" t="s">
        <v>724</v>
      </c>
      <c r="D6" s="322" t="s">
        <v>723</v>
      </c>
      <c r="E6" s="321" t="s">
        <v>722</v>
      </c>
    </row>
    <row r="7" spans="1:5" ht="24.95" customHeight="1" x14ac:dyDescent="0.25">
      <c r="A7" s="320">
        <v>1</v>
      </c>
      <c r="B7" s="319" t="s">
        <v>721</v>
      </c>
      <c r="C7" s="318">
        <v>6</v>
      </c>
      <c r="D7" s="318">
        <v>3</v>
      </c>
      <c r="E7" s="317">
        <f>+C7+D7</f>
        <v>9</v>
      </c>
    </row>
    <row r="8" spans="1:5" ht="24.95" customHeight="1" x14ac:dyDescent="0.25">
      <c r="A8" s="316">
        <v>2</v>
      </c>
      <c r="B8" s="315" t="s">
        <v>82</v>
      </c>
      <c r="C8" s="314">
        <v>6</v>
      </c>
      <c r="D8" s="314">
        <v>6</v>
      </c>
      <c r="E8" s="313">
        <f>+C8+D8</f>
        <v>12</v>
      </c>
    </row>
    <row r="9" spans="1:5" ht="15.75" thickBot="1" x14ac:dyDescent="0.3">
      <c r="A9" s="346" t="s">
        <v>632</v>
      </c>
      <c r="B9" s="347"/>
      <c r="C9" s="312">
        <f>SUM(C7:C8)</f>
        <v>12</v>
      </c>
      <c r="D9" s="312">
        <f>SUM(D7:D8)</f>
        <v>9</v>
      </c>
      <c r="E9" s="311">
        <f>SUM(E7:E8)</f>
        <v>21</v>
      </c>
    </row>
    <row r="10" spans="1:5" x14ac:dyDescent="0.25">
      <c r="C10" s="310"/>
      <c r="D10" s="310"/>
      <c r="E10" s="310"/>
    </row>
    <row r="16" spans="1:5" x14ac:dyDescent="0.25">
      <c r="E16" s="310"/>
    </row>
  </sheetData>
  <mergeCells count="2">
    <mergeCell ref="A9:B9"/>
    <mergeCell ref="A5:E5"/>
  </mergeCells>
  <pageMargins left="0.7" right="0.7" top="0.75" bottom="0.75" header="0.3" footer="0.3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2"/>
  <sheetViews>
    <sheetView zoomScale="80" zoomScaleNormal="80" workbookViewId="0">
      <selection activeCell="I15" sqref="I15"/>
    </sheetView>
  </sheetViews>
  <sheetFormatPr baseColWidth="10" defaultColWidth="18.125" defaultRowHeight="15" x14ac:dyDescent="0.25"/>
  <cols>
    <col min="1" max="1" width="6.5" style="283" customWidth="1"/>
    <col min="2" max="2" width="28.375" style="283" customWidth="1"/>
    <col min="3" max="3" width="13.25" style="283" customWidth="1"/>
    <col min="4" max="4" width="13.125" style="283" customWidth="1"/>
    <col min="5" max="5" width="17.5" style="283" customWidth="1"/>
    <col min="6" max="6" width="18.625" style="283" customWidth="1"/>
    <col min="7" max="7" width="18.375" style="283" customWidth="1"/>
    <col min="8" max="8" width="13.625" style="283" customWidth="1"/>
    <col min="9" max="16384" width="18.125" style="283"/>
  </cols>
  <sheetData>
    <row r="1" spans="1:8" x14ac:dyDescent="0.25">
      <c r="A1" s="308"/>
      <c r="B1" s="308"/>
      <c r="C1" s="308"/>
      <c r="D1" s="308"/>
      <c r="E1" s="308"/>
      <c r="F1" s="308"/>
      <c r="G1" s="308"/>
      <c r="H1" s="308"/>
    </row>
    <row r="2" spans="1:8" x14ac:dyDescent="0.25">
      <c r="A2" s="308"/>
      <c r="B2" s="308"/>
      <c r="C2" s="308"/>
      <c r="D2" s="308"/>
      <c r="E2" s="308"/>
      <c r="F2" s="308"/>
      <c r="G2" s="308"/>
      <c r="H2" s="308"/>
    </row>
    <row r="3" spans="1:8" x14ac:dyDescent="0.25">
      <c r="A3" s="308"/>
      <c r="B3" s="308"/>
      <c r="C3" s="308"/>
      <c r="D3" s="308"/>
      <c r="E3" s="308"/>
      <c r="F3" s="308"/>
      <c r="G3" s="308"/>
      <c r="H3" s="308"/>
    </row>
    <row r="4" spans="1:8" x14ac:dyDescent="0.25">
      <c r="A4" s="308"/>
      <c r="B4" s="308"/>
      <c r="C4" s="308"/>
      <c r="D4" s="308"/>
      <c r="E4" s="308"/>
      <c r="F4" s="308"/>
      <c r="G4" s="308"/>
      <c r="H4" s="308"/>
    </row>
    <row r="5" spans="1:8" x14ac:dyDescent="0.25">
      <c r="A5" s="308"/>
      <c r="B5" s="308"/>
      <c r="C5" s="308"/>
      <c r="D5" s="308"/>
      <c r="E5" s="308"/>
      <c r="F5" s="308"/>
      <c r="G5" s="308"/>
      <c r="H5" s="308"/>
    </row>
    <row r="6" spans="1:8" ht="15.75" customHeight="1" thickBot="1" x14ac:dyDescent="0.3">
      <c r="A6" s="348" t="s">
        <v>728</v>
      </c>
      <c r="B6" s="349"/>
      <c r="C6" s="349"/>
      <c r="D6" s="349"/>
      <c r="E6" s="349"/>
      <c r="F6" s="307"/>
      <c r="G6" s="307"/>
      <c r="H6" s="307"/>
    </row>
    <row r="7" spans="1:8" ht="30" customHeight="1" thickBot="1" x14ac:dyDescent="0.3">
      <c r="A7" s="356" t="s">
        <v>0</v>
      </c>
      <c r="B7" s="354" t="s">
        <v>720</v>
      </c>
      <c r="C7" s="361" t="s">
        <v>729</v>
      </c>
      <c r="D7" s="362"/>
      <c r="E7" s="362"/>
      <c r="F7" s="363"/>
      <c r="G7" s="350" t="s">
        <v>726</v>
      </c>
      <c r="H7" s="352" t="s">
        <v>632</v>
      </c>
    </row>
    <row r="8" spans="1:8" ht="15.75" thickBot="1" x14ac:dyDescent="0.3">
      <c r="A8" s="357"/>
      <c r="B8" s="355"/>
      <c r="C8" s="306" t="s">
        <v>607</v>
      </c>
      <c r="D8" s="305" t="s">
        <v>605</v>
      </c>
      <c r="E8" s="304" t="s">
        <v>604</v>
      </c>
      <c r="F8" s="303" t="s">
        <v>603</v>
      </c>
      <c r="G8" s="351"/>
      <c r="H8" s="353"/>
    </row>
    <row r="9" spans="1:8" ht="42" customHeight="1" x14ac:dyDescent="0.25">
      <c r="A9" s="302">
        <v>1</v>
      </c>
      <c r="B9" s="301" t="s">
        <v>719</v>
      </c>
      <c r="C9" s="300">
        <v>6</v>
      </c>
      <c r="D9" s="300">
        <v>1</v>
      </c>
      <c r="E9" s="300">
        <v>0</v>
      </c>
      <c r="F9" s="299">
        <v>0</v>
      </c>
      <c r="G9" s="298">
        <v>3</v>
      </c>
      <c r="H9" s="297">
        <f>+C9+D9+E9+F9+G9</f>
        <v>10</v>
      </c>
    </row>
    <row r="10" spans="1:8" ht="49.5" customHeight="1" thickBot="1" x14ac:dyDescent="0.3">
      <c r="A10" s="296">
        <v>2</v>
      </c>
      <c r="B10" s="295" t="s">
        <v>718</v>
      </c>
      <c r="C10" s="294">
        <v>7</v>
      </c>
      <c r="D10" s="294">
        <v>1</v>
      </c>
      <c r="E10" s="294">
        <v>2</v>
      </c>
      <c r="F10" s="293">
        <v>0</v>
      </c>
      <c r="G10" s="292">
        <v>12</v>
      </c>
      <c r="H10" s="291">
        <f>+C10+D10+E10+F10+G10</f>
        <v>22</v>
      </c>
    </row>
    <row r="11" spans="1:8" ht="16.5" thickBot="1" x14ac:dyDescent="0.3">
      <c r="A11" s="358" t="s">
        <v>632</v>
      </c>
      <c r="B11" s="359"/>
      <c r="C11" s="290">
        <f t="shared" ref="C11:H11" si="0">SUM(C9:C10)</f>
        <v>13</v>
      </c>
      <c r="D11" s="289">
        <f t="shared" si="0"/>
        <v>2</v>
      </c>
      <c r="E11" s="289">
        <f t="shared" si="0"/>
        <v>2</v>
      </c>
      <c r="F11" s="288">
        <f t="shared" si="0"/>
        <v>0</v>
      </c>
      <c r="G11" s="287">
        <f t="shared" si="0"/>
        <v>15</v>
      </c>
      <c r="H11" s="286">
        <f t="shared" si="0"/>
        <v>32</v>
      </c>
    </row>
    <row r="12" spans="1:8" x14ac:dyDescent="0.25">
      <c r="A12" s="360"/>
      <c r="B12" s="360"/>
      <c r="C12" s="285"/>
      <c r="D12" s="285"/>
      <c r="E12" s="285"/>
      <c r="F12" s="285"/>
      <c r="G12" s="285"/>
      <c r="H12" s="284"/>
    </row>
  </sheetData>
  <mergeCells count="8">
    <mergeCell ref="A11:B11"/>
    <mergeCell ref="A12:B12"/>
    <mergeCell ref="C7:F7"/>
    <mergeCell ref="G7:G8"/>
    <mergeCell ref="H7:H8"/>
    <mergeCell ref="B7:B8"/>
    <mergeCell ref="A7:A8"/>
    <mergeCell ref="A6:E6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G39"/>
  <sheetViews>
    <sheetView showGridLines="0" showRowColHeaders="0" view="pageBreakPreview" zoomScale="90" zoomScaleNormal="100" zoomScaleSheetLayoutView="90" workbookViewId="0">
      <selection activeCell="F28" sqref="F28"/>
    </sheetView>
  </sheetViews>
  <sheetFormatPr baseColWidth="10" defaultRowHeight="14.25" x14ac:dyDescent="0.2"/>
  <sheetData>
    <row r="15" spans="1:7" ht="15" x14ac:dyDescent="0.25">
      <c r="A15" s="366" t="s">
        <v>751</v>
      </c>
      <c r="B15" s="366"/>
      <c r="C15" s="366"/>
      <c r="D15" s="366"/>
      <c r="E15" s="366"/>
      <c r="F15" s="366"/>
      <c r="G15" s="366"/>
    </row>
    <row r="16" spans="1:7" x14ac:dyDescent="0.2">
      <c r="A16" s="364" t="s">
        <v>752</v>
      </c>
      <c r="B16" s="364"/>
      <c r="C16" s="364"/>
      <c r="D16" s="364"/>
      <c r="E16" s="364"/>
      <c r="F16" s="364"/>
      <c r="G16" s="364"/>
    </row>
    <row r="17" spans="1:7" x14ac:dyDescent="0.2">
      <c r="A17" s="364" t="s">
        <v>750</v>
      </c>
      <c r="B17" s="364"/>
      <c r="C17" s="364"/>
      <c r="D17" s="364"/>
      <c r="E17" s="364"/>
      <c r="F17" s="364"/>
      <c r="G17" s="364"/>
    </row>
    <row r="18" spans="1:7" x14ac:dyDescent="0.2">
      <c r="A18" s="342"/>
      <c r="B18" s="342"/>
      <c r="C18" s="342"/>
      <c r="D18" s="342"/>
      <c r="E18" s="342"/>
      <c r="F18" s="342"/>
      <c r="G18" s="342"/>
    </row>
    <row r="22" spans="1:7" ht="15" x14ac:dyDescent="0.25">
      <c r="A22" s="365" t="s">
        <v>753</v>
      </c>
      <c r="B22" s="366"/>
      <c r="C22" s="366"/>
      <c r="D22" s="366"/>
      <c r="E22" s="366"/>
      <c r="F22" s="366"/>
      <c r="G22" s="366"/>
    </row>
    <row r="24" spans="1:7" ht="15" x14ac:dyDescent="0.25">
      <c r="A24" s="366" t="s">
        <v>756</v>
      </c>
      <c r="B24" s="366"/>
      <c r="C24" s="366"/>
      <c r="D24" s="366"/>
      <c r="E24" s="366"/>
      <c r="F24" s="366"/>
      <c r="G24" s="366"/>
    </row>
    <row r="25" spans="1:7" ht="15" x14ac:dyDescent="0.25">
      <c r="A25" s="366" t="s">
        <v>757</v>
      </c>
      <c r="B25" s="366"/>
      <c r="C25" s="366"/>
      <c r="D25" s="366"/>
      <c r="E25" s="366"/>
      <c r="F25" s="366"/>
      <c r="G25" s="366"/>
    </row>
    <row r="38" spans="1:7" x14ac:dyDescent="0.2">
      <c r="A38" s="364" t="s">
        <v>754</v>
      </c>
      <c r="B38" s="364"/>
      <c r="C38" s="364"/>
      <c r="D38" s="364"/>
      <c r="E38" s="364"/>
      <c r="F38" s="364"/>
      <c r="G38" s="364"/>
    </row>
    <row r="39" spans="1:7" x14ac:dyDescent="0.2">
      <c r="A39" s="364" t="s">
        <v>755</v>
      </c>
      <c r="B39" s="364"/>
      <c r="C39" s="364"/>
      <c r="D39" s="364"/>
      <c r="E39" s="364"/>
      <c r="F39" s="364"/>
      <c r="G39" s="364"/>
    </row>
  </sheetData>
  <sheetProtection sheet="1" objects="1" scenarios="1" selectLockedCells="1" selectUnlockedCells="1"/>
  <mergeCells count="8">
    <mergeCell ref="A39:G39"/>
    <mergeCell ref="A22:G22"/>
    <mergeCell ref="A24:G24"/>
    <mergeCell ref="A25:G25"/>
    <mergeCell ref="A15:G15"/>
    <mergeCell ref="A16:G16"/>
    <mergeCell ref="A17:G17"/>
    <mergeCell ref="A38:G3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Q33"/>
  <sheetViews>
    <sheetView showGridLines="0" view="pageBreakPreview" zoomScale="50" zoomScaleNormal="50" zoomScaleSheetLayoutView="50" workbookViewId="0">
      <selection activeCell="D15" sqref="D15"/>
    </sheetView>
  </sheetViews>
  <sheetFormatPr baseColWidth="10" defaultColWidth="11" defaultRowHeight="14.25" x14ac:dyDescent="0.2"/>
  <cols>
    <col min="1" max="1" width="36" style="3" customWidth="1"/>
    <col min="2" max="2" width="5.625" style="4" customWidth="1"/>
    <col min="3" max="3" width="35" style="90" bestFit="1" customWidth="1"/>
    <col min="4" max="4" width="35" style="94" bestFit="1" customWidth="1"/>
    <col min="5" max="5" width="26.125" style="94" hidden="1" customWidth="1"/>
    <col min="6" max="6" width="25" style="94" bestFit="1" customWidth="1"/>
    <col min="7" max="7" width="15.625" style="4" customWidth="1"/>
    <col min="8" max="8" width="16.375" style="4" customWidth="1"/>
    <col min="9" max="9" width="18.75" style="4" customWidth="1"/>
    <col min="10" max="10" width="17.75" style="4" customWidth="1"/>
    <col min="11" max="12" width="17" style="4" customWidth="1"/>
    <col min="13" max="13" width="16.75" style="4" customWidth="1"/>
    <col min="14" max="14" width="18.5" style="4" customWidth="1"/>
    <col min="15" max="15" width="20.375" style="4" customWidth="1"/>
    <col min="16" max="16" width="18.25" style="4" customWidth="1"/>
    <col min="17" max="17" width="72.875" style="4" customWidth="1"/>
    <col min="18" max="16384" width="11" style="2"/>
  </cols>
  <sheetData>
    <row r="6" spans="1:17" ht="23.25" x14ac:dyDescent="0.35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</row>
    <row r="7" spans="1:17" ht="15" x14ac:dyDescent="0.2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</row>
    <row r="8" spans="1:17" ht="15" x14ac:dyDescent="0.2">
      <c r="A8" s="377"/>
      <c r="B8" s="377"/>
      <c r="C8" s="377"/>
      <c r="D8" s="377"/>
      <c r="E8" s="377"/>
      <c r="F8" s="377"/>
      <c r="G8" s="377"/>
      <c r="H8" s="377"/>
      <c r="I8" s="377"/>
      <c r="J8" s="149"/>
      <c r="K8" s="149"/>
      <c r="L8" s="149"/>
      <c r="M8" s="149"/>
      <c r="N8" s="149"/>
      <c r="O8" s="149"/>
      <c r="P8" s="149"/>
      <c r="Q8" s="116"/>
    </row>
    <row r="9" spans="1:17" ht="23.25" customHeight="1" x14ac:dyDescent="0.35">
      <c r="A9" s="376" t="s">
        <v>1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</row>
    <row r="10" spans="1:17" ht="15" x14ac:dyDescent="0.2">
      <c r="A10" s="377" t="s">
        <v>3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</row>
    <row r="11" spans="1:1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0.25" x14ac:dyDescent="0.2">
      <c r="A12" s="380" t="s">
        <v>532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</row>
    <row r="13" spans="1:17" ht="34.5" customHeight="1" x14ac:dyDescent="0.2">
      <c r="A13" s="382" t="s">
        <v>584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</row>
    <row r="14" spans="1:17" ht="24.75" customHeight="1" x14ac:dyDescent="0.2">
      <c r="A14" s="378" t="s">
        <v>598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</row>
    <row r="15" spans="1:1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thickBot="1" x14ac:dyDescent="0.25">
      <c r="A16" s="82"/>
      <c r="B16" s="82"/>
      <c r="C16" s="99"/>
      <c r="D16" s="99"/>
      <c r="E16" s="99"/>
      <c r="F16" s="99"/>
      <c r="G16" s="82"/>
      <c r="H16" s="82"/>
      <c r="I16" s="82"/>
      <c r="J16" s="150"/>
      <c r="K16" s="150"/>
      <c r="L16" s="150"/>
      <c r="M16" s="150"/>
      <c r="N16" s="150"/>
      <c r="O16" s="150"/>
      <c r="P16" s="150"/>
      <c r="Q16" s="117"/>
    </row>
    <row r="17" spans="1:17" s="95" customFormat="1" ht="53.25" customHeight="1" x14ac:dyDescent="0.2">
      <c r="A17" s="396" t="s">
        <v>2</v>
      </c>
      <c r="B17" s="396" t="s">
        <v>0</v>
      </c>
      <c r="C17" s="396" t="s">
        <v>8</v>
      </c>
      <c r="D17" s="399" t="s">
        <v>583</v>
      </c>
      <c r="E17" s="367" t="s">
        <v>618</v>
      </c>
      <c r="F17" s="387" t="s">
        <v>582</v>
      </c>
      <c r="G17" s="393" t="s">
        <v>581</v>
      </c>
      <c r="H17" s="394"/>
      <c r="I17" s="395"/>
      <c r="J17" s="373" t="s">
        <v>621</v>
      </c>
      <c r="K17" s="373" t="s">
        <v>622</v>
      </c>
      <c r="L17" s="373" t="s">
        <v>623</v>
      </c>
      <c r="M17" s="373" t="s">
        <v>624</v>
      </c>
      <c r="N17" s="373" t="s">
        <v>625</v>
      </c>
      <c r="O17" s="373" t="s">
        <v>626</v>
      </c>
      <c r="P17" s="370" t="s">
        <v>627</v>
      </c>
      <c r="Q17" s="384" t="s">
        <v>608</v>
      </c>
    </row>
    <row r="18" spans="1:17" s="95" customFormat="1" ht="28.5" customHeight="1" x14ac:dyDescent="0.2">
      <c r="A18" s="397"/>
      <c r="B18" s="397"/>
      <c r="C18" s="397"/>
      <c r="D18" s="400"/>
      <c r="E18" s="368"/>
      <c r="F18" s="388"/>
      <c r="G18" s="390" t="s">
        <v>4</v>
      </c>
      <c r="H18" s="391"/>
      <c r="I18" s="392"/>
      <c r="J18" s="374"/>
      <c r="K18" s="374"/>
      <c r="L18" s="374"/>
      <c r="M18" s="374"/>
      <c r="N18" s="374"/>
      <c r="O18" s="374"/>
      <c r="P18" s="371"/>
      <c r="Q18" s="385"/>
    </row>
    <row r="19" spans="1:17" s="95" customFormat="1" ht="37.5" customHeight="1" thickBot="1" x14ac:dyDescent="0.25">
      <c r="A19" s="398"/>
      <c r="B19" s="398"/>
      <c r="C19" s="398"/>
      <c r="D19" s="401"/>
      <c r="E19" s="369"/>
      <c r="F19" s="389"/>
      <c r="G19" s="98" t="s">
        <v>5</v>
      </c>
      <c r="H19" s="97" t="s">
        <v>6</v>
      </c>
      <c r="I19" s="96" t="s">
        <v>7</v>
      </c>
      <c r="J19" s="375"/>
      <c r="K19" s="375"/>
      <c r="L19" s="375"/>
      <c r="M19" s="375"/>
      <c r="N19" s="375"/>
      <c r="O19" s="375"/>
      <c r="P19" s="372"/>
      <c r="Q19" s="386"/>
    </row>
    <row r="20" spans="1:17" s="7" customFormat="1" ht="103.5" customHeight="1" x14ac:dyDescent="0.2">
      <c r="A20" s="89" t="s">
        <v>580</v>
      </c>
      <c r="B20" s="105">
        <v>1</v>
      </c>
      <c r="C20" s="93" t="s">
        <v>587</v>
      </c>
      <c r="D20" s="107" t="s">
        <v>586</v>
      </c>
      <c r="E20" s="156">
        <v>2</v>
      </c>
      <c r="F20" s="106" t="s">
        <v>579</v>
      </c>
      <c r="G20" s="101" t="s">
        <v>530</v>
      </c>
      <c r="H20" s="42" t="s">
        <v>530</v>
      </c>
      <c r="I20" s="103" t="s">
        <v>530</v>
      </c>
      <c r="J20" s="262">
        <f>SUM(L20)/E20</f>
        <v>0</v>
      </c>
      <c r="K20" s="42" t="s">
        <v>600</v>
      </c>
      <c r="L20" s="262">
        <v>0</v>
      </c>
      <c r="M20" s="42">
        <f>+COUNTIF(K20,"cumplido")</f>
        <v>0</v>
      </c>
      <c r="N20" s="42">
        <f>+COUNTIF(K20,"parcial")</f>
        <v>0</v>
      </c>
      <c r="O20" s="42">
        <f>+COUNTIF(K20,"pospuesto")</f>
        <v>0</v>
      </c>
      <c r="P20" s="103">
        <f>+COUNTIF(K20,"no cumplido")</f>
        <v>0</v>
      </c>
      <c r="Q20" s="143" t="s">
        <v>730</v>
      </c>
    </row>
    <row r="21" spans="1:17" s="7" customFormat="1" ht="83.25" customHeight="1" x14ac:dyDescent="0.2">
      <c r="A21" s="89" t="s">
        <v>578</v>
      </c>
      <c r="B21" s="105">
        <v>1</v>
      </c>
      <c r="C21" s="154" t="s">
        <v>577</v>
      </c>
      <c r="D21" s="92" t="s">
        <v>588</v>
      </c>
      <c r="E21" s="157">
        <v>2</v>
      </c>
      <c r="F21" s="108" t="s">
        <v>576</v>
      </c>
      <c r="G21" s="101" t="s">
        <v>530</v>
      </c>
      <c r="H21" s="42" t="s">
        <v>530</v>
      </c>
      <c r="I21" s="103" t="s">
        <v>530</v>
      </c>
      <c r="J21" s="262">
        <f>SUM(L21:L22)/E21</f>
        <v>0.7</v>
      </c>
      <c r="K21" s="42" t="s">
        <v>605</v>
      </c>
      <c r="L21" s="262">
        <v>0.4</v>
      </c>
      <c r="M21" s="42">
        <f>+COUNTIF(K21:K22,"cumplido")</f>
        <v>1</v>
      </c>
      <c r="N21" s="42">
        <f>+COUNTIF(K21:K22,"parcial")</f>
        <v>1</v>
      </c>
      <c r="O21" s="42">
        <f>+COUNTIF(K21:K22,"pospuesto")</f>
        <v>0</v>
      </c>
      <c r="P21" s="103">
        <f>+COUNTIF(K21:K22,"no cumplido")</f>
        <v>0</v>
      </c>
      <c r="Q21" s="144" t="s">
        <v>611</v>
      </c>
    </row>
    <row r="22" spans="1:17" s="7" customFormat="1" ht="79.5" customHeight="1" x14ac:dyDescent="0.2">
      <c r="A22" s="89"/>
      <c r="B22" s="105"/>
      <c r="C22" s="155"/>
      <c r="D22" s="92" t="s">
        <v>585</v>
      </c>
      <c r="E22" s="157"/>
      <c r="F22" s="106" t="s">
        <v>575</v>
      </c>
      <c r="G22" s="101" t="s">
        <v>530</v>
      </c>
      <c r="H22" s="42" t="s">
        <v>530</v>
      </c>
      <c r="I22" s="103" t="s">
        <v>530</v>
      </c>
      <c r="J22" s="262"/>
      <c r="K22" s="42" t="s">
        <v>607</v>
      </c>
      <c r="L22" s="262">
        <v>1</v>
      </c>
      <c r="M22" s="42"/>
      <c r="N22" s="42"/>
      <c r="O22" s="42"/>
      <c r="P22" s="103"/>
      <c r="Q22" s="133" t="s">
        <v>612</v>
      </c>
    </row>
    <row r="23" spans="1:17" s="7" customFormat="1" ht="78" customHeight="1" x14ac:dyDescent="0.2">
      <c r="A23" s="89" t="s">
        <v>574</v>
      </c>
      <c r="B23" s="105">
        <v>1</v>
      </c>
      <c r="C23" s="104" t="s">
        <v>573</v>
      </c>
      <c r="D23" s="100" t="s">
        <v>572</v>
      </c>
      <c r="E23" s="158">
        <v>3</v>
      </c>
      <c r="F23" s="109" t="s">
        <v>571</v>
      </c>
      <c r="G23" s="101" t="s">
        <v>530</v>
      </c>
      <c r="H23" s="42" t="s">
        <v>530</v>
      </c>
      <c r="I23" s="103" t="s">
        <v>530</v>
      </c>
      <c r="J23" s="262">
        <f t="shared" ref="J23:J28" si="0">SUM(L23)/E23</f>
        <v>0.33333333333333331</v>
      </c>
      <c r="K23" s="42" t="s">
        <v>607</v>
      </c>
      <c r="L23" s="262">
        <v>1</v>
      </c>
      <c r="M23" s="42">
        <f t="shared" ref="M23:M28" si="1">+COUNTIF(K23,"cumplido")</f>
        <v>1</v>
      </c>
      <c r="N23" s="42">
        <f t="shared" ref="N23:N28" si="2">+COUNTIF(K23,"parcial")</f>
        <v>0</v>
      </c>
      <c r="O23" s="42">
        <f t="shared" ref="O23:O28" si="3">+COUNTIF(K23,"pospuesto")</f>
        <v>0</v>
      </c>
      <c r="P23" s="103">
        <f t="shared" ref="P23:P28" si="4">+COUNTIF(K23,"no cumplido")</f>
        <v>0</v>
      </c>
      <c r="Q23" s="134" t="s">
        <v>613</v>
      </c>
    </row>
    <row r="24" spans="1:17" s="7" customFormat="1" ht="54.75" customHeight="1" x14ac:dyDescent="0.2">
      <c r="A24" s="89" t="s">
        <v>589</v>
      </c>
      <c r="B24" s="105"/>
      <c r="C24" s="104" t="s">
        <v>590</v>
      </c>
      <c r="D24" s="92" t="s">
        <v>591</v>
      </c>
      <c r="E24" s="157">
        <v>5</v>
      </c>
      <c r="F24" s="108" t="s">
        <v>571</v>
      </c>
      <c r="G24" s="101"/>
      <c r="H24" s="135" t="s">
        <v>530</v>
      </c>
      <c r="I24" s="136" t="s">
        <v>530</v>
      </c>
      <c r="J24" s="262">
        <f t="shared" si="0"/>
        <v>0.2</v>
      </c>
      <c r="K24" s="42" t="s">
        <v>607</v>
      </c>
      <c r="L24" s="262">
        <v>1</v>
      </c>
      <c r="M24" s="42">
        <f t="shared" si="1"/>
        <v>1</v>
      </c>
      <c r="N24" s="42">
        <f t="shared" si="2"/>
        <v>0</v>
      </c>
      <c r="O24" s="42">
        <f t="shared" si="3"/>
        <v>0</v>
      </c>
      <c r="P24" s="103">
        <f t="shared" si="4"/>
        <v>0</v>
      </c>
      <c r="Q24" s="134" t="s">
        <v>609</v>
      </c>
    </row>
    <row r="25" spans="1:17" s="7" customFormat="1" ht="75.75" customHeight="1" x14ac:dyDescent="0.2">
      <c r="A25" s="89" t="s">
        <v>570</v>
      </c>
      <c r="B25" s="105">
        <v>1</v>
      </c>
      <c r="C25" s="152" t="s">
        <v>596</v>
      </c>
      <c r="D25" s="147" t="s">
        <v>595</v>
      </c>
      <c r="E25" s="159">
        <v>6</v>
      </c>
      <c r="F25" s="109" t="s">
        <v>571</v>
      </c>
      <c r="G25" s="101"/>
      <c r="H25" s="135" t="s">
        <v>530</v>
      </c>
      <c r="I25" s="136" t="s">
        <v>530</v>
      </c>
      <c r="J25" s="262">
        <f t="shared" si="0"/>
        <v>0.16666666666666666</v>
      </c>
      <c r="K25" s="42" t="s">
        <v>607</v>
      </c>
      <c r="L25" s="262">
        <v>1</v>
      </c>
      <c r="M25" s="42">
        <f t="shared" si="1"/>
        <v>1</v>
      </c>
      <c r="N25" s="42">
        <f t="shared" si="2"/>
        <v>0</v>
      </c>
      <c r="O25" s="42">
        <f t="shared" si="3"/>
        <v>0</v>
      </c>
      <c r="P25" s="103">
        <f t="shared" si="4"/>
        <v>0</v>
      </c>
      <c r="Q25" s="134" t="s">
        <v>609</v>
      </c>
    </row>
    <row r="26" spans="1:17" s="7" customFormat="1" ht="56.25" customHeight="1" x14ac:dyDescent="0.2">
      <c r="A26" s="89" t="s">
        <v>592</v>
      </c>
      <c r="B26" s="105"/>
      <c r="C26" s="93" t="s">
        <v>594</v>
      </c>
      <c r="D26" s="148" t="s">
        <v>593</v>
      </c>
      <c r="E26" s="156">
        <v>1</v>
      </c>
      <c r="F26" s="106" t="s">
        <v>610</v>
      </c>
      <c r="G26" s="101"/>
      <c r="H26" s="135" t="s">
        <v>530</v>
      </c>
      <c r="I26" s="136" t="s">
        <v>530</v>
      </c>
      <c r="J26" s="262">
        <f t="shared" si="0"/>
        <v>1</v>
      </c>
      <c r="K26" s="42" t="s">
        <v>607</v>
      </c>
      <c r="L26" s="262">
        <v>1</v>
      </c>
      <c r="M26" s="42">
        <f t="shared" si="1"/>
        <v>1</v>
      </c>
      <c r="N26" s="42">
        <f t="shared" si="2"/>
        <v>0</v>
      </c>
      <c r="O26" s="42">
        <f t="shared" si="3"/>
        <v>0</v>
      </c>
      <c r="P26" s="103">
        <f t="shared" si="4"/>
        <v>0</v>
      </c>
      <c r="Q26" s="134" t="s">
        <v>609</v>
      </c>
    </row>
    <row r="27" spans="1:17" s="7" customFormat="1" ht="56.25" customHeight="1" x14ac:dyDescent="0.2">
      <c r="A27" s="89" t="s">
        <v>569</v>
      </c>
      <c r="B27" s="91">
        <v>1</v>
      </c>
      <c r="C27" s="93" t="s">
        <v>568</v>
      </c>
      <c r="D27" s="100" t="s">
        <v>567</v>
      </c>
      <c r="E27" s="158">
        <v>2</v>
      </c>
      <c r="F27" s="109" t="s">
        <v>566</v>
      </c>
      <c r="G27" s="101"/>
      <c r="H27" s="42" t="s">
        <v>530</v>
      </c>
      <c r="I27" s="103" t="s">
        <v>530</v>
      </c>
      <c r="J27" s="262">
        <f t="shared" si="0"/>
        <v>0.5</v>
      </c>
      <c r="K27" s="42" t="s">
        <v>607</v>
      </c>
      <c r="L27" s="262">
        <v>1</v>
      </c>
      <c r="M27" s="42">
        <f t="shared" si="1"/>
        <v>1</v>
      </c>
      <c r="N27" s="42">
        <f t="shared" si="2"/>
        <v>0</v>
      </c>
      <c r="O27" s="42">
        <f t="shared" si="3"/>
        <v>0</v>
      </c>
      <c r="P27" s="103">
        <f t="shared" si="4"/>
        <v>0</v>
      </c>
      <c r="Q27" s="133" t="s">
        <v>614</v>
      </c>
    </row>
    <row r="28" spans="1:17" s="7" customFormat="1" ht="91.5" customHeight="1" x14ac:dyDescent="0.2">
      <c r="A28" s="89" t="s">
        <v>565</v>
      </c>
      <c r="B28" s="105">
        <v>1</v>
      </c>
      <c r="C28" s="93" t="s">
        <v>564</v>
      </c>
      <c r="D28" s="110" t="s">
        <v>597</v>
      </c>
      <c r="E28" s="160">
        <v>3</v>
      </c>
      <c r="F28" s="106" t="s">
        <v>563</v>
      </c>
      <c r="G28" s="101"/>
      <c r="H28" s="42" t="s">
        <v>530</v>
      </c>
      <c r="I28" s="103" t="s">
        <v>530</v>
      </c>
      <c r="J28" s="262">
        <f t="shared" si="0"/>
        <v>0</v>
      </c>
      <c r="K28" s="42" t="s">
        <v>600</v>
      </c>
      <c r="L28" s="262">
        <v>0</v>
      </c>
      <c r="M28" s="42">
        <f t="shared" si="1"/>
        <v>0</v>
      </c>
      <c r="N28" s="42">
        <f t="shared" si="2"/>
        <v>0</v>
      </c>
      <c r="O28" s="42">
        <f t="shared" si="3"/>
        <v>0</v>
      </c>
      <c r="P28" s="103">
        <f t="shared" si="4"/>
        <v>0</v>
      </c>
      <c r="Q28" s="133" t="s">
        <v>615</v>
      </c>
    </row>
    <row r="29" spans="1:17" s="7" customFormat="1" ht="92.25" customHeight="1" x14ac:dyDescent="0.2">
      <c r="A29" s="111" t="s">
        <v>562</v>
      </c>
      <c r="B29" s="114">
        <v>1</v>
      </c>
      <c r="C29" s="100" t="s">
        <v>561</v>
      </c>
      <c r="D29" s="92" t="s">
        <v>560</v>
      </c>
      <c r="E29" s="157">
        <v>2</v>
      </c>
      <c r="F29" s="106" t="s">
        <v>559</v>
      </c>
      <c r="G29" s="112"/>
      <c r="H29" s="41"/>
      <c r="I29" s="102" t="s">
        <v>530</v>
      </c>
      <c r="J29" s="262">
        <f>SUM(L29:L30)/E29</f>
        <v>0</v>
      </c>
      <c r="K29" s="42" t="s">
        <v>600</v>
      </c>
      <c r="L29" s="262">
        <v>0</v>
      </c>
      <c r="M29" s="42">
        <f>+COUNTIF(K29:K30,"cumplido")</f>
        <v>0</v>
      </c>
      <c r="N29" s="42">
        <f>+COUNTIF(K29:K30,"parcial")</f>
        <v>0</v>
      </c>
      <c r="O29" s="42">
        <f>+COUNTIF(K29:K30,"pospuesto")</f>
        <v>0</v>
      </c>
      <c r="P29" s="103">
        <f>+COUNTIF(K29:K30,"no cumplido")</f>
        <v>0</v>
      </c>
      <c r="Q29" s="145" t="s">
        <v>616</v>
      </c>
    </row>
    <row r="30" spans="1:17" s="7" customFormat="1" ht="51.75" customHeight="1" thickBot="1" x14ac:dyDescent="0.25">
      <c r="A30" s="137"/>
      <c r="B30" s="138"/>
      <c r="C30" s="139"/>
      <c r="D30" s="113" t="s">
        <v>558</v>
      </c>
      <c r="E30" s="161"/>
      <c r="F30" s="115" t="s">
        <v>557</v>
      </c>
      <c r="G30" s="140"/>
      <c r="H30" s="141"/>
      <c r="I30" s="142" t="s">
        <v>530</v>
      </c>
      <c r="J30" s="264"/>
      <c r="K30" s="141" t="s">
        <v>600</v>
      </c>
      <c r="L30" s="264">
        <v>0</v>
      </c>
      <c r="M30" s="141"/>
      <c r="N30" s="141"/>
      <c r="O30" s="141"/>
      <c r="P30" s="142"/>
      <c r="Q30" s="146" t="s">
        <v>617</v>
      </c>
    </row>
    <row r="33" spans="1:4" x14ac:dyDescent="0.2">
      <c r="A33" s="3">
        <f>COUNTIF(A20:A30,"*")</f>
        <v>9</v>
      </c>
      <c r="C33" s="94">
        <f>COUNTIF(C20:C30,"*")</f>
        <v>9</v>
      </c>
      <c r="D33" s="94">
        <f>COUNTIF(D20:D30,"*")</f>
        <v>11</v>
      </c>
    </row>
  </sheetData>
  <sheetProtection selectLockedCells="1" selectUnlockedCells="1"/>
  <protectedRanges>
    <protectedRange sqref="B20:C22 B23:B24 B27:C30 A20:A30" name="Rango1"/>
    <protectedRange sqref="D21:E22 D27:E30" name="Rango1_2_3"/>
    <protectedRange sqref="F27" name="Rango1_2_9"/>
    <protectedRange sqref="Q21:Q30 G20:P30" name="Rango1_8"/>
    <protectedRange sqref="D20:E20" name="Rango1_2_3_1"/>
    <protectedRange sqref="F20 Q20" name="Rango1_2_9_2"/>
    <protectedRange sqref="F21:F22" name="Rango1_2_9_3"/>
    <protectedRange sqref="C23:C24" name="Rango1_9"/>
    <protectedRange sqref="D23:E24" name="Rango1_2_3_4"/>
    <protectedRange sqref="F23:F24" name="Rango1_2_9_8"/>
    <protectedRange sqref="B25:C26" name="Rango1_13"/>
    <protectedRange sqref="D25:E26" name="Rango1_2_3_8"/>
    <protectedRange sqref="F25:F26" name="Rango1_2_9_11"/>
    <protectedRange sqref="F28" name="Rango1_2_9_14"/>
    <protectedRange sqref="F29:F30" name="Rango1_2_9_15"/>
  </protectedRanges>
  <mergeCells count="24">
    <mergeCell ref="J17:J19"/>
    <mergeCell ref="F17:F19"/>
    <mergeCell ref="G18:I18"/>
    <mergeCell ref="G17:I17"/>
    <mergeCell ref="A17:A19"/>
    <mergeCell ref="B17:B19"/>
    <mergeCell ref="C17:C19"/>
    <mergeCell ref="D17:D19"/>
    <mergeCell ref="E17:E19"/>
    <mergeCell ref="P17:P19"/>
    <mergeCell ref="K17:K19"/>
    <mergeCell ref="A6:Q6"/>
    <mergeCell ref="A7:Q7"/>
    <mergeCell ref="A8:I8"/>
    <mergeCell ref="A9:Q9"/>
    <mergeCell ref="A14:Q14"/>
    <mergeCell ref="L17:L19"/>
    <mergeCell ref="M17:M19"/>
    <mergeCell ref="N17:N19"/>
    <mergeCell ref="O17:O19"/>
    <mergeCell ref="A10:Q10"/>
    <mergeCell ref="A12:Q12"/>
    <mergeCell ref="A13:Q13"/>
    <mergeCell ref="Q17:Q19"/>
  </mergeCells>
  <conditionalFormatting sqref="L21:Q30 L20:P20 G20:K30">
    <cfRule type="containsText" dxfId="47" priority="3" operator="containsText" text="X">
      <formula>NOT(ISERROR(SEARCH("X",G20)))</formula>
    </cfRule>
  </conditionalFormatting>
  <printOptions horizontalCentered="1" verticalCentered="1"/>
  <pageMargins left="0.15748031496063" right="0" top="0" bottom="0" header="0.31496062992126" footer="0.31496062992126"/>
  <pageSetup scale="3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PONDERACIÓN!$A$2:$A$7</xm:f>
          </x14:formula1>
          <xm:sqref>K20:K30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AC17"/>
  <sheetViews>
    <sheetView workbookViewId="0">
      <selection activeCell="G15" sqref="G15"/>
    </sheetView>
  </sheetViews>
  <sheetFormatPr baseColWidth="10" defaultRowHeight="14.25" x14ac:dyDescent="0.2"/>
  <cols>
    <col min="1" max="1" width="14.75" customWidth="1"/>
    <col min="6" max="6" width="18.5" customWidth="1"/>
  </cols>
  <sheetData>
    <row r="8" spans="1:29" ht="15" x14ac:dyDescent="0.25">
      <c r="A8" s="325" t="s">
        <v>732</v>
      </c>
    </row>
    <row r="9" spans="1:29" ht="15" thickBot="1" x14ac:dyDescent="0.25"/>
    <row r="10" spans="1:29" s="184" customFormat="1" ht="14.25" customHeight="1" x14ac:dyDescent="0.2">
      <c r="A10" s="421" t="s">
        <v>731</v>
      </c>
      <c r="B10" s="423" t="s">
        <v>629</v>
      </c>
      <c r="C10" s="424"/>
      <c r="D10" s="424"/>
      <c r="E10" s="425"/>
      <c r="F10" s="429" t="s">
        <v>630</v>
      </c>
      <c r="G10" s="402"/>
      <c r="H10" s="403"/>
      <c r="U10" s="185"/>
      <c r="V10" s="185"/>
      <c r="W10" s="185"/>
      <c r="X10" s="185"/>
      <c r="Y10" s="185"/>
      <c r="Z10" s="185"/>
      <c r="AA10" s="185"/>
      <c r="AB10" s="185"/>
      <c r="AC10" s="164"/>
    </row>
    <row r="11" spans="1:29" s="184" customFormat="1" ht="27.75" customHeight="1" thickBot="1" x14ac:dyDescent="0.25">
      <c r="A11" s="422"/>
      <c r="B11" s="426"/>
      <c r="C11" s="427"/>
      <c r="D11" s="427"/>
      <c r="E11" s="428"/>
      <c r="F11" s="430"/>
      <c r="G11" s="166" t="s">
        <v>631</v>
      </c>
      <c r="H11" s="186" t="s">
        <v>538</v>
      </c>
      <c r="U11" s="185"/>
      <c r="V11" s="185"/>
      <c r="W11" s="185"/>
      <c r="X11" s="185"/>
      <c r="Y11" s="185"/>
      <c r="Z11" s="185"/>
      <c r="AA11" s="185"/>
      <c r="AB11" s="185"/>
      <c r="AC11" s="164"/>
    </row>
    <row r="12" spans="1:29" s="184" customFormat="1" x14ac:dyDescent="0.2">
      <c r="A12" s="168" t="s">
        <v>607</v>
      </c>
      <c r="B12" s="404" t="s">
        <v>606</v>
      </c>
      <c r="C12" s="405"/>
      <c r="D12" s="405"/>
      <c r="E12" s="406"/>
      <c r="F12" s="169">
        <v>1</v>
      </c>
      <c r="G12" s="170">
        <f>+COUNTIF(GEOGRAFIA!K20:K30,"cumplido")</f>
        <v>6</v>
      </c>
      <c r="H12" s="171">
        <f>+G12/G17</f>
        <v>0.8571428571428571</v>
      </c>
      <c r="U12" s="185"/>
      <c r="V12" s="185"/>
      <c r="W12" s="185"/>
      <c r="X12" s="185"/>
      <c r="Y12" s="185"/>
      <c r="Z12" s="185"/>
      <c r="AA12" s="185"/>
      <c r="AB12" s="185"/>
      <c r="AC12" s="164"/>
    </row>
    <row r="13" spans="1:29" s="184" customFormat="1" x14ac:dyDescent="0.2">
      <c r="A13" s="172" t="s">
        <v>605</v>
      </c>
      <c r="B13" s="407" t="s">
        <v>212</v>
      </c>
      <c r="C13" s="408"/>
      <c r="D13" s="408"/>
      <c r="E13" s="409"/>
      <c r="F13" s="173">
        <v>0.4</v>
      </c>
      <c r="G13" s="170">
        <f>+COUNTIF(GEOGRAFIA!K21:K31,"parcial")</f>
        <v>1</v>
      </c>
      <c r="H13" s="174">
        <f>+G13/G17</f>
        <v>0.14285714285714285</v>
      </c>
      <c r="U13" s="185"/>
      <c r="V13" s="185"/>
      <c r="W13" s="185"/>
      <c r="X13" s="185"/>
      <c r="Y13" s="185"/>
      <c r="Z13" s="185"/>
      <c r="AA13" s="185"/>
      <c r="AB13" s="185"/>
      <c r="AC13" s="164"/>
    </row>
    <row r="14" spans="1:29" s="184" customFormat="1" ht="29.25" customHeight="1" x14ac:dyDescent="0.2">
      <c r="A14" s="175" t="s">
        <v>604</v>
      </c>
      <c r="B14" s="410" t="s">
        <v>214</v>
      </c>
      <c r="C14" s="411"/>
      <c r="D14" s="411"/>
      <c r="E14" s="412"/>
      <c r="F14" s="176">
        <v>0.1</v>
      </c>
      <c r="G14" s="170">
        <f>+COUNTIF(GEOGRAFIA!K22:K32,"pospuesto")</f>
        <v>0</v>
      </c>
      <c r="H14" s="174">
        <f>+G14/G17</f>
        <v>0</v>
      </c>
      <c r="U14" s="185"/>
      <c r="V14" s="185"/>
      <c r="W14" s="185"/>
      <c r="X14" s="185"/>
      <c r="Y14" s="185"/>
      <c r="Z14" s="185"/>
      <c r="AA14" s="185"/>
      <c r="AB14" s="185"/>
      <c r="AC14" s="164"/>
    </row>
    <row r="15" spans="1:29" s="184" customFormat="1" x14ac:dyDescent="0.2">
      <c r="A15" s="177" t="s">
        <v>603</v>
      </c>
      <c r="B15" s="413" t="s">
        <v>215</v>
      </c>
      <c r="C15" s="414"/>
      <c r="D15" s="414"/>
      <c r="E15" s="415"/>
      <c r="F15" s="178">
        <v>0</v>
      </c>
      <c r="G15" s="170">
        <f>+COUNTIF(GEOGRAFIA!K23:K33,"no cumplido")</f>
        <v>0</v>
      </c>
      <c r="H15" s="174">
        <f>+G15/G17</f>
        <v>0</v>
      </c>
      <c r="U15" s="185"/>
      <c r="V15" s="185"/>
      <c r="W15" s="185"/>
      <c r="X15" s="185"/>
      <c r="Y15" s="185"/>
      <c r="Z15" s="185"/>
      <c r="AA15" s="185"/>
      <c r="AB15" s="185"/>
      <c r="AC15" s="164"/>
    </row>
    <row r="16" spans="1:29" s="184" customFormat="1" ht="44.25" customHeight="1" thickBot="1" x14ac:dyDescent="0.25">
      <c r="A16" s="179" t="s">
        <v>600</v>
      </c>
      <c r="B16" s="416" t="s">
        <v>599</v>
      </c>
      <c r="C16" s="417"/>
      <c r="D16" s="417"/>
      <c r="E16" s="418"/>
      <c r="F16" s="180">
        <v>0</v>
      </c>
      <c r="G16" s="170">
        <f>+COUNTIF(GEOGRAFIA!K24:K34,"rutinaria")</f>
        <v>3</v>
      </c>
      <c r="H16" s="181"/>
      <c r="U16" s="185"/>
      <c r="V16" s="185"/>
      <c r="W16" s="185"/>
      <c r="X16" s="185"/>
      <c r="Y16" s="185"/>
      <c r="Z16" s="185"/>
      <c r="AA16" s="185"/>
      <c r="AB16" s="185"/>
      <c r="AC16" s="164"/>
    </row>
    <row r="17" spans="1:29" s="184" customFormat="1" ht="15.75" thickBot="1" x14ac:dyDescent="0.25">
      <c r="A17" s="419" t="s">
        <v>632</v>
      </c>
      <c r="B17" s="420"/>
      <c r="C17" s="420"/>
      <c r="D17" s="420"/>
      <c r="E17" s="420"/>
      <c r="F17" s="420"/>
      <c r="G17" s="182">
        <f>SUM(G12:G15)</f>
        <v>7</v>
      </c>
      <c r="H17" s="183">
        <f>SUM(H12:H15)</f>
        <v>1</v>
      </c>
      <c r="U17" s="185"/>
      <c r="V17" s="185"/>
      <c r="W17" s="185"/>
      <c r="X17" s="185"/>
      <c r="Y17" s="185"/>
      <c r="Z17" s="185"/>
      <c r="AA17" s="185"/>
      <c r="AB17" s="185"/>
      <c r="AC17" s="164"/>
    </row>
  </sheetData>
  <sheetProtection sheet="1" objects="1" scenarios="1"/>
  <mergeCells count="10">
    <mergeCell ref="B16:E16"/>
    <mergeCell ref="A17:F17"/>
    <mergeCell ref="A10:A11"/>
    <mergeCell ref="B10:E11"/>
    <mergeCell ref="F10:F11"/>
    <mergeCell ref="G10:H10"/>
    <mergeCell ref="B12:E12"/>
    <mergeCell ref="B13:E13"/>
    <mergeCell ref="B14:E14"/>
    <mergeCell ref="B15:E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7:BE138"/>
  <sheetViews>
    <sheetView showGridLines="0" tabSelected="1" view="pageBreakPreview" zoomScale="30" zoomScaleNormal="40" zoomScaleSheetLayoutView="30" workbookViewId="0">
      <selection activeCell="A7" sqref="A7:I7"/>
    </sheetView>
  </sheetViews>
  <sheetFormatPr baseColWidth="10" defaultColWidth="11" defaultRowHeight="14.25" x14ac:dyDescent="0.2"/>
  <cols>
    <col min="1" max="1" width="34.25" style="187" customWidth="1"/>
    <col min="2" max="2" width="5.75" style="187" customWidth="1"/>
    <col min="3" max="3" width="54.375" style="2" customWidth="1"/>
    <col min="4" max="4" width="43.75" style="3" customWidth="1"/>
    <col min="5" max="5" width="20.25" style="4" hidden="1" customWidth="1"/>
    <col min="6" max="6" width="39" style="3" customWidth="1"/>
    <col min="7" max="7" width="16.75" style="4" customWidth="1"/>
    <col min="8" max="8" width="15.125" style="4" customWidth="1"/>
    <col min="9" max="16" width="24.875" style="4" customWidth="1"/>
    <col min="17" max="17" width="71.625" style="326" customWidth="1"/>
    <col min="18" max="18" width="0.25" style="2" customWidth="1"/>
    <col min="19" max="19" width="46.5" style="2" customWidth="1"/>
    <col min="20" max="16384" width="11" style="2"/>
  </cols>
  <sheetData>
    <row r="7" spans="1:57" ht="23.25" x14ac:dyDescent="0.35">
      <c r="A7" s="376"/>
      <c r="B7" s="376"/>
      <c r="C7" s="376"/>
      <c r="D7" s="376"/>
      <c r="E7" s="376"/>
      <c r="F7" s="376"/>
      <c r="G7" s="376"/>
      <c r="H7" s="376"/>
      <c r="I7" s="376"/>
      <c r="J7" s="151"/>
      <c r="K7" s="151"/>
      <c r="L7" s="151"/>
      <c r="M7" s="151"/>
      <c r="N7" s="151"/>
      <c r="O7" s="151"/>
      <c r="P7" s="151"/>
    </row>
    <row r="8" spans="1:57" ht="15" x14ac:dyDescent="0.2">
      <c r="A8" s="377"/>
      <c r="B8" s="377"/>
      <c r="C8" s="377"/>
      <c r="D8" s="377"/>
      <c r="E8" s="377"/>
      <c r="F8" s="377"/>
      <c r="G8" s="377"/>
      <c r="H8" s="377"/>
      <c r="I8" s="377"/>
      <c r="J8" s="149"/>
      <c r="K8" s="149"/>
      <c r="L8" s="149"/>
      <c r="M8" s="149"/>
      <c r="N8" s="149"/>
      <c r="O8" s="149"/>
      <c r="P8" s="149"/>
    </row>
    <row r="9" spans="1:57" ht="23.25" customHeight="1" x14ac:dyDescent="0.35">
      <c r="A9" s="376" t="s">
        <v>1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83"/>
      <c r="AP9" s="88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ht="15" x14ac:dyDescent="0.2">
      <c r="A10" s="377" t="s">
        <v>3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83"/>
      <c r="AP10" s="87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2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83"/>
      <c r="AP11" s="86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ht="20.25" x14ac:dyDescent="0.2">
      <c r="A12" s="380" t="s">
        <v>532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83"/>
      <c r="AP12" s="85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ht="34.5" customHeight="1" x14ac:dyDescent="0.2">
      <c r="A13" s="382" t="s">
        <v>711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83"/>
      <c r="AP13" s="84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ht="24.75" customHeight="1" x14ac:dyDescent="0.2">
      <c r="A14" s="378" t="s">
        <v>598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</row>
    <row r="15" spans="1:57" x14ac:dyDescent="0.2">
      <c r="A15" s="257"/>
      <c r="B15" s="25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57" ht="15.75" customHeight="1" thickBot="1" x14ac:dyDescent="0.25">
      <c r="A16" s="256"/>
      <c r="B16" s="256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</row>
    <row r="17" spans="1:20" s="7" customFormat="1" ht="42.75" customHeight="1" x14ac:dyDescent="0.2">
      <c r="A17" s="373" t="s">
        <v>2</v>
      </c>
      <c r="B17" s="373" t="s">
        <v>0</v>
      </c>
      <c r="C17" s="373" t="s">
        <v>8</v>
      </c>
      <c r="D17" s="367" t="s">
        <v>710</v>
      </c>
      <c r="E17" s="367" t="s">
        <v>618</v>
      </c>
      <c r="F17" s="431" t="s">
        <v>619</v>
      </c>
      <c r="G17" s="434" t="s">
        <v>620</v>
      </c>
      <c r="H17" s="435"/>
      <c r="I17" s="436"/>
      <c r="J17" s="373" t="s">
        <v>621</v>
      </c>
      <c r="K17" s="373" t="s">
        <v>622</v>
      </c>
      <c r="L17" s="373" t="s">
        <v>623</v>
      </c>
      <c r="M17" s="373" t="s">
        <v>624</v>
      </c>
      <c r="N17" s="373" t="s">
        <v>625</v>
      </c>
      <c r="O17" s="373" t="s">
        <v>626</v>
      </c>
      <c r="P17" s="370" t="s">
        <v>627</v>
      </c>
      <c r="Q17" s="440" t="s">
        <v>608</v>
      </c>
    </row>
    <row r="18" spans="1:20" s="7" customFormat="1" ht="28.5" customHeight="1" x14ac:dyDescent="0.2">
      <c r="A18" s="374"/>
      <c r="B18" s="374"/>
      <c r="C18" s="374"/>
      <c r="D18" s="368"/>
      <c r="E18" s="368"/>
      <c r="F18" s="432"/>
      <c r="G18" s="437" t="s">
        <v>4</v>
      </c>
      <c r="H18" s="438"/>
      <c r="I18" s="439"/>
      <c r="J18" s="374"/>
      <c r="K18" s="374"/>
      <c r="L18" s="374"/>
      <c r="M18" s="374"/>
      <c r="N18" s="374"/>
      <c r="O18" s="374"/>
      <c r="P18" s="371"/>
      <c r="Q18" s="441"/>
    </row>
    <row r="19" spans="1:20" s="7" customFormat="1" ht="37.5" customHeight="1" thickBot="1" x14ac:dyDescent="0.25">
      <c r="A19" s="375"/>
      <c r="B19" s="375"/>
      <c r="C19" s="375"/>
      <c r="D19" s="369"/>
      <c r="E19" s="369"/>
      <c r="F19" s="433"/>
      <c r="G19" s="98" t="s">
        <v>5</v>
      </c>
      <c r="H19" s="97" t="s">
        <v>6</v>
      </c>
      <c r="I19" s="96" t="s">
        <v>7</v>
      </c>
      <c r="J19" s="375"/>
      <c r="K19" s="375"/>
      <c r="L19" s="375"/>
      <c r="M19" s="375"/>
      <c r="N19" s="375"/>
      <c r="O19" s="375"/>
      <c r="P19" s="372"/>
      <c r="Q19" s="442"/>
    </row>
    <row r="20" spans="1:20" s="33" customFormat="1" ht="57" x14ac:dyDescent="0.2">
      <c r="A20" s="255" t="s">
        <v>709</v>
      </c>
      <c r="B20" s="219">
        <v>1</v>
      </c>
      <c r="C20" s="209" t="s">
        <v>708</v>
      </c>
      <c r="D20" s="214" t="s">
        <v>707</v>
      </c>
      <c r="E20" s="238">
        <v>2</v>
      </c>
      <c r="F20" s="227" t="s">
        <v>706</v>
      </c>
      <c r="G20" s="253" t="s">
        <v>530</v>
      </c>
      <c r="H20" s="252" t="s">
        <v>530</v>
      </c>
      <c r="I20" s="254" t="s">
        <v>530</v>
      </c>
      <c r="J20" s="258">
        <f>SUM(L20)/E20</f>
        <v>0</v>
      </c>
      <c r="K20" s="252" t="s">
        <v>600</v>
      </c>
      <c r="L20" s="258">
        <v>0</v>
      </c>
      <c r="M20" s="252">
        <f>+COUNTIF(K20,"cumplido")</f>
        <v>0</v>
      </c>
      <c r="N20" s="252">
        <f>+COUNTIF(K20,"parcial")</f>
        <v>0</v>
      </c>
      <c r="O20" s="252">
        <f>+COUNTIF(K20,"pospuesto")</f>
        <v>0</v>
      </c>
      <c r="P20" s="252">
        <f>+COUNTIF(K20,"no cumplido")</f>
        <v>0</v>
      </c>
      <c r="Q20" s="328" t="s">
        <v>734</v>
      </c>
      <c r="R20" s="189"/>
      <c r="S20" s="189"/>
    </row>
    <row r="21" spans="1:20" s="33" customFormat="1" ht="28.5" x14ac:dyDescent="0.2">
      <c r="A21" s="218" t="s">
        <v>228</v>
      </c>
      <c r="B21" s="250">
        <v>1</v>
      </c>
      <c r="C21" s="218" t="s">
        <v>705</v>
      </c>
      <c r="D21" s="218" t="s">
        <v>704</v>
      </c>
      <c r="E21" s="246">
        <v>1</v>
      </c>
      <c r="F21" s="251" t="s">
        <v>703</v>
      </c>
      <c r="G21" s="205"/>
      <c r="H21" s="203"/>
      <c r="I21" s="206" t="s">
        <v>530</v>
      </c>
      <c r="J21" s="259">
        <f>SUM(L21)/E21</f>
        <v>0.1</v>
      </c>
      <c r="K21" s="203" t="s">
        <v>604</v>
      </c>
      <c r="L21" s="259">
        <v>0.1</v>
      </c>
      <c r="M21" s="204">
        <f>+COUNTIF(K21,"cumplido")</f>
        <v>0</v>
      </c>
      <c r="N21" s="203">
        <f>+COUNTIF(K21,"parcial")</f>
        <v>0</v>
      </c>
      <c r="O21" s="203">
        <f>+COUNTIF(K21,"pospuesto")</f>
        <v>1</v>
      </c>
      <c r="P21" s="203">
        <f>+COUNTIF(K21,"no cumplido")</f>
        <v>0</v>
      </c>
      <c r="Q21" s="329" t="s">
        <v>702</v>
      </c>
      <c r="R21" s="189"/>
      <c r="S21" s="189"/>
    </row>
    <row r="22" spans="1:20" s="33" customFormat="1" ht="42.75" x14ac:dyDescent="0.2">
      <c r="A22" s="212"/>
      <c r="B22" s="250">
        <v>2</v>
      </c>
      <c r="C22" s="100" t="s">
        <v>701</v>
      </c>
      <c r="D22" s="218" t="s">
        <v>700</v>
      </c>
      <c r="E22" s="246">
        <v>4</v>
      </c>
      <c r="F22" s="249" t="s">
        <v>699</v>
      </c>
      <c r="G22" s="205"/>
      <c r="H22" s="203"/>
      <c r="I22" s="206" t="s">
        <v>530</v>
      </c>
      <c r="J22" s="259">
        <f>SUM(L22)/E22</f>
        <v>2.5000000000000001E-2</v>
      </c>
      <c r="K22" s="203" t="s">
        <v>604</v>
      </c>
      <c r="L22" s="259">
        <v>0.1</v>
      </c>
      <c r="M22" s="204">
        <f>+COUNTIF(K22,"cumplido")</f>
        <v>0</v>
      </c>
      <c r="N22" s="203">
        <f>+COUNTIF(K22,"parcial")</f>
        <v>0</v>
      </c>
      <c r="O22" s="203">
        <f>+COUNTIF(K22,"pospuesto")</f>
        <v>1</v>
      </c>
      <c r="P22" s="203">
        <f>+COUNTIF(K22,"no cumplido")</f>
        <v>0</v>
      </c>
      <c r="Q22" s="329" t="s">
        <v>698</v>
      </c>
      <c r="R22" s="189"/>
      <c r="S22" s="189"/>
    </row>
    <row r="23" spans="1:20" ht="57" x14ac:dyDescent="0.2">
      <c r="A23" s="248" t="s">
        <v>697</v>
      </c>
      <c r="B23" s="219">
        <v>1</v>
      </c>
      <c r="C23" s="209" t="s">
        <v>696</v>
      </c>
      <c r="D23" s="209" t="s">
        <v>695</v>
      </c>
      <c r="E23" s="208">
        <v>3</v>
      </c>
      <c r="F23" s="245" t="s">
        <v>694</v>
      </c>
      <c r="G23" s="205" t="s">
        <v>530</v>
      </c>
      <c r="H23" s="203" t="s">
        <v>530</v>
      </c>
      <c r="I23" s="206" t="s">
        <v>530</v>
      </c>
      <c r="J23" s="259">
        <f>SUM(L23:L25)/E23</f>
        <v>0</v>
      </c>
      <c r="K23" s="203" t="s">
        <v>600</v>
      </c>
      <c r="L23" s="259">
        <v>0</v>
      </c>
      <c r="M23" s="204">
        <f>+COUNTIF(K23:K25,"cumplido")</f>
        <v>0</v>
      </c>
      <c r="N23" s="203">
        <f>+COUNTIF(K23:K25,"parcial")</f>
        <v>0</v>
      </c>
      <c r="O23" s="203">
        <f>+COUNTIF(K23:K25,"pospuesto")</f>
        <v>0</v>
      </c>
      <c r="P23" s="203">
        <f>+COUNTIF(K23:K25,"no cumplido")</f>
        <v>0</v>
      </c>
      <c r="Q23" s="330" t="s">
        <v>735</v>
      </c>
      <c r="R23" s="189"/>
      <c r="S23" s="189"/>
    </row>
    <row r="24" spans="1:20" ht="42.75" x14ac:dyDescent="0.2">
      <c r="A24" s="212"/>
      <c r="B24" s="219"/>
      <c r="C24" s="210"/>
      <c r="D24" s="209" t="s">
        <v>693</v>
      </c>
      <c r="E24" s="208"/>
      <c r="F24" s="245" t="s">
        <v>692</v>
      </c>
      <c r="G24" s="205" t="s">
        <v>530</v>
      </c>
      <c r="H24" s="203" t="s">
        <v>530</v>
      </c>
      <c r="I24" s="206" t="s">
        <v>530</v>
      </c>
      <c r="J24" s="259"/>
      <c r="K24" s="203" t="s">
        <v>600</v>
      </c>
      <c r="L24" s="259">
        <v>0</v>
      </c>
      <c r="M24" s="204"/>
      <c r="N24" s="203"/>
      <c r="O24" s="203"/>
      <c r="P24" s="203"/>
      <c r="Q24" s="330" t="s">
        <v>736</v>
      </c>
      <c r="R24" s="189"/>
      <c r="S24" s="247"/>
    </row>
    <row r="25" spans="1:20" ht="52.5" customHeight="1" x14ac:dyDescent="0.2">
      <c r="A25" s="212"/>
      <c r="B25" s="219"/>
      <c r="C25" s="210"/>
      <c r="D25" s="218" t="s">
        <v>691</v>
      </c>
      <c r="E25" s="246"/>
      <c r="F25" s="244" t="s">
        <v>690</v>
      </c>
      <c r="G25" s="205" t="s">
        <v>530</v>
      </c>
      <c r="H25" s="203" t="s">
        <v>530</v>
      </c>
      <c r="I25" s="206" t="s">
        <v>530</v>
      </c>
      <c r="J25" s="259"/>
      <c r="K25" s="203" t="s">
        <v>600</v>
      </c>
      <c r="L25" s="259">
        <v>0</v>
      </c>
      <c r="M25" s="204"/>
      <c r="N25" s="203"/>
      <c r="O25" s="203"/>
      <c r="P25" s="203"/>
      <c r="Q25" s="330" t="s">
        <v>737</v>
      </c>
      <c r="R25" s="189"/>
      <c r="S25" s="189"/>
    </row>
    <row r="26" spans="1:20" ht="51" customHeight="1" x14ac:dyDescent="0.2">
      <c r="A26" s="212"/>
      <c r="B26" s="219">
        <v>2</v>
      </c>
      <c r="C26" s="210" t="s">
        <v>689</v>
      </c>
      <c r="D26" s="209" t="s">
        <v>688</v>
      </c>
      <c r="E26" s="208">
        <v>2</v>
      </c>
      <c r="F26" s="245" t="s">
        <v>687</v>
      </c>
      <c r="G26" s="205" t="s">
        <v>530</v>
      </c>
      <c r="H26" s="203" t="s">
        <v>530</v>
      </c>
      <c r="I26" s="206" t="s">
        <v>530</v>
      </c>
      <c r="J26" s="259">
        <f>SUM(L26:L27)/E26</f>
        <v>0</v>
      </c>
      <c r="K26" s="203" t="s">
        <v>600</v>
      </c>
      <c r="L26" s="259">
        <v>0</v>
      </c>
      <c r="M26" s="204">
        <f>+COUNTIF(K26:K27,"cumplido")</f>
        <v>0</v>
      </c>
      <c r="N26" s="203">
        <f>+COUNTIF(K26:K27,"parcial")</f>
        <v>0</v>
      </c>
      <c r="O26" s="203">
        <f>+COUNTIF(K26:K27,"pospuesto")</f>
        <v>0</v>
      </c>
      <c r="P26" s="203">
        <f>+COUNTIF(K26:K27,"no cumplido")</f>
        <v>0</v>
      </c>
      <c r="Q26" s="331" t="s">
        <v>686</v>
      </c>
      <c r="R26" s="189"/>
      <c r="S26" s="189"/>
    </row>
    <row r="27" spans="1:20" ht="32.25" customHeight="1" x14ac:dyDescent="0.2">
      <c r="A27" s="212"/>
      <c r="B27" s="219"/>
      <c r="C27" s="210"/>
      <c r="D27" s="209" t="s">
        <v>685</v>
      </c>
      <c r="E27" s="208"/>
      <c r="F27" s="153" t="s">
        <v>684</v>
      </c>
      <c r="G27" s="205"/>
      <c r="H27" s="203"/>
      <c r="I27" s="206" t="s">
        <v>530</v>
      </c>
      <c r="J27" s="259"/>
      <c r="K27" s="203" t="s">
        <v>600</v>
      </c>
      <c r="L27" s="259">
        <v>0</v>
      </c>
      <c r="M27" s="204"/>
      <c r="N27" s="203"/>
      <c r="O27" s="203"/>
      <c r="P27" s="203"/>
      <c r="Q27" s="230" t="s">
        <v>683</v>
      </c>
      <c r="R27" s="189"/>
      <c r="S27" s="189"/>
    </row>
    <row r="28" spans="1:20" s="33" customFormat="1" ht="42.75" x14ac:dyDescent="0.2">
      <c r="A28" s="212" t="s">
        <v>682</v>
      </c>
      <c r="B28" s="219">
        <v>1</v>
      </c>
      <c r="C28" s="209" t="s">
        <v>681</v>
      </c>
      <c r="D28" s="214" t="s">
        <v>680</v>
      </c>
      <c r="E28" s="238">
        <v>3</v>
      </c>
      <c r="F28" s="244" t="s">
        <v>679</v>
      </c>
      <c r="G28" s="205" t="s">
        <v>530</v>
      </c>
      <c r="H28" s="203" t="s">
        <v>530</v>
      </c>
      <c r="I28" s="206" t="s">
        <v>530</v>
      </c>
      <c r="J28" s="259">
        <f>SUM(L28:L30)/E28</f>
        <v>0</v>
      </c>
      <c r="K28" s="203" t="s">
        <v>600</v>
      </c>
      <c r="L28" s="259">
        <v>0</v>
      </c>
      <c r="M28" s="204">
        <f>+COUNTIF(K28:K30,"cumplido")</f>
        <v>0</v>
      </c>
      <c r="N28" s="203">
        <f>+COUNTIF(K28:K30,"parcial")</f>
        <v>0</v>
      </c>
      <c r="O28" s="203">
        <f>+COUNTIF(K28:K30,"pospuesto")</f>
        <v>0</v>
      </c>
      <c r="P28" s="203">
        <f>+COUNTIF(K28:K30,"no cumplido")</f>
        <v>0</v>
      </c>
      <c r="Q28" s="332" t="s">
        <v>738</v>
      </c>
      <c r="R28" s="189"/>
      <c r="S28" s="190"/>
      <c r="T28" s="190"/>
    </row>
    <row r="29" spans="1:20" s="33" customFormat="1" ht="36.75" customHeight="1" x14ac:dyDescent="0.2">
      <c r="A29" s="212"/>
      <c r="B29" s="219"/>
      <c r="C29" s="210"/>
      <c r="D29" s="209" t="s">
        <v>678</v>
      </c>
      <c r="E29" s="208"/>
      <c r="F29" s="243" t="s">
        <v>677</v>
      </c>
      <c r="G29" s="205" t="s">
        <v>530</v>
      </c>
      <c r="H29" s="203" t="s">
        <v>530</v>
      </c>
      <c r="I29" s="206" t="s">
        <v>530</v>
      </c>
      <c r="J29" s="259"/>
      <c r="K29" s="203" t="s">
        <v>600</v>
      </c>
      <c r="L29" s="259">
        <v>0</v>
      </c>
      <c r="M29" s="204"/>
      <c r="N29" s="203"/>
      <c r="O29" s="203"/>
      <c r="P29" s="203"/>
      <c r="Q29" s="333" t="s">
        <v>739</v>
      </c>
      <c r="R29" s="189"/>
      <c r="S29" s="189"/>
      <c r="T29" s="2"/>
    </row>
    <row r="30" spans="1:20" s="33" customFormat="1" ht="34.5" customHeight="1" x14ac:dyDescent="0.2">
      <c r="A30" s="212"/>
      <c r="B30" s="219"/>
      <c r="C30" s="210"/>
      <c r="D30" s="214" t="s">
        <v>676</v>
      </c>
      <c r="E30" s="238"/>
      <c r="F30" s="237" t="s">
        <v>675</v>
      </c>
      <c r="G30" s="205"/>
      <c r="H30" s="203"/>
      <c r="I30" s="206" t="s">
        <v>530</v>
      </c>
      <c r="J30" s="260"/>
      <c r="K30" s="203" t="s">
        <v>600</v>
      </c>
      <c r="L30" s="260">
        <v>0</v>
      </c>
      <c r="M30" s="203"/>
      <c r="N30" s="203"/>
      <c r="O30" s="203"/>
      <c r="P30" s="203"/>
      <c r="Q30" s="334" t="s">
        <v>674</v>
      </c>
      <c r="R30" s="189"/>
      <c r="S30" s="189"/>
      <c r="T30" s="2"/>
    </row>
    <row r="31" spans="1:20" s="33" customFormat="1" ht="42.75" x14ac:dyDescent="0.2">
      <c r="A31" s="212" t="s">
        <v>105</v>
      </c>
      <c r="B31" s="219">
        <v>1</v>
      </c>
      <c r="C31" s="209" t="s">
        <v>673</v>
      </c>
      <c r="D31" s="217" t="s">
        <v>672</v>
      </c>
      <c r="E31" s="216">
        <v>3</v>
      </c>
      <c r="F31" s="227" t="s">
        <v>671</v>
      </c>
      <c r="G31" s="205" t="s">
        <v>530</v>
      </c>
      <c r="H31" s="203" t="s">
        <v>530</v>
      </c>
      <c r="I31" s="206" t="s">
        <v>530</v>
      </c>
      <c r="J31" s="259">
        <f>SUM(L31:L33)/E31</f>
        <v>0</v>
      </c>
      <c r="K31" s="203" t="s">
        <v>600</v>
      </c>
      <c r="L31" s="259">
        <v>0</v>
      </c>
      <c r="M31" s="204">
        <f>+COUNTIF(K31:K33,"cumplido")</f>
        <v>0</v>
      </c>
      <c r="N31" s="203">
        <f>+COUNTIF(K31:K33,"parcial")</f>
        <v>0</v>
      </c>
      <c r="O31" s="203">
        <f>+COUNTIF(K31:K33,"pospuesto")</f>
        <v>0</v>
      </c>
      <c r="P31" s="203">
        <f>+COUNTIF(K31:K33,"no cumplido")</f>
        <v>0</v>
      </c>
      <c r="Q31" s="329" t="s">
        <v>670</v>
      </c>
      <c r="R31" s="242"/>
      <c r="S31" s="221"/>
      <c r="T31" s="220"/>
    </row>
    <row r="32" spans="1:20" s="33" customFormat="1" ht="43.5" x14ac:dyDescent="0.2">
      <c r="A32" s="212"/>
      <c r="B32" s="219"/>
      <c r="C32" s="210"/>
      <c r="D32" s="241" t="s">
        <v>669</v>
      </c>
      <c r="E32" s="240"/>
      <c r="F32" s="239" t="s">
        <v>668</v>
      </c>
      <c r="G32" s="205" t="s">
        <v>530</v>
      </c>
      <c r="H32" s="203" t="s">
        <v>530</v>
      </c>
      <c r="I32" s="206" t="s">
        <v>530</v>
      </c>
      <c r="J32" s="260"/>
      <c r="K32" s="203" t="s">
        <v>600</v>
      </c>
      <c r="L32" s="260">
        <v>0</v>
      </c>
      <c r="M32" s="203"/>
      <c r="N32" s="203"/>
      <c r="O32" s="203"/>
      <c r="P32" s="203"/>
      <c r="Q32" s="228" t="s">
        <v>740</v>
      </c>
      <c r="R32" s="189"/>
      <c r="S32" s="189"/>
      <c r="T32" s="2"/>
    </row>
    <row r="33" spans="1:20" s="33" customFormat="1" ht="47.25" customHeight="1" x14ac:dyDescent="0.2">
      <c r="A33" s="212"/>
      <c r="B33" s="219"/>
      <c r="C33" s="210"/>
      <c r="D33" s="214" t="s">
        <v>667</v>
      </c>
      <c r="E33" s="238"/>
      <c r="F33" s="237" t="s">
        <v>666</v>
      </c>
      <c r="G33" s="236"/>
      <c r="H33" s="204"/>
      <c r="I33" s="235" t="s">
        <v>530</v>
      </c>
      <c r="J33" s="259"/>
      <c r="K33" s="203" t="s">
        <v>600</v>
      </c>
      <c r="L33" s="259">
        <v>0</v>
      </c>
      <c r="M33" s="204"/>
      <c r="N33" s="203"/>
      <c r="O33" s="203"/>
      <c r="P33" s="203"/>
      <c r="Q33" s="234" t="s">
        <v>741</v>
      </c>
      <c r="R33" s="189"/>
      <c r="S33" s="189"/>
      <c r="T33" s="2"/>
    </row>
    <row r="34" spans="1:20" ht="61.5" customHeight="1" x14ac:dyDescent="0.2">
      <c r="A34" s="233" t="s">
        <v>665</v>
      </c>
      <c r="B34" s="219">
        <v>1</v>
      </c>
      <c r="C34" s="92" t="s">
        <v>664</v>
      </c>
      <c r="D34" s="232" t="s">
        <v>663</v>
      </c>
      <c r="E34" s="231">
        <v>3</v>
      </c>
      <c r="F34" s="207" t="s">
        <v>662</v>
      </c>
      <c r="G34" s="205"/>
      <c r="H34" s="203"/>
      <c r="I34" s="206" t="s">
        <v>530</v>
      </c>
      <c r="J34" s="259">
        <f>SUM(L34)/E34</f>
        <v>0.33333333333333331</v>
      </c>
      <c r="K34" s="203" t="s">
        <v>607</v>
      </c>
      <c r="L34" s="259">
        <v>1</v>
      </c>
      <c r="M34" s="204">
        <f>+COUNTIF(K34,"cumplido")</f>
        <v>1</v>
      </c>
      <c r="N34" s="203">
        <f>+COUNTIF(K34,"parcial")</f>
        <v>0</v>
      </c>
      <c r="O34" s="203">
        <f>+COUNTIF(K34,"pospuesto")</f>
        <v>0</v>
      </c>
      <c r="P34" s="203">
        <f>+COUNTIF(K34,"no cumplido")</f>
        <v>0</v>
      </c>
      <c r="Q34" s="331" t="s">
        <v>742</v>
      </c>
      <c r="R34" s="189"/>
      <c r="S34" s="189"/>
    </row>
    <row r="35" spans="1:20" ht="64.5" customHeight="1" x14ac:dyDescent="0.2">
      <c r="A35" s="92" t="s">
        <v>661</v>
      </c>
      <c r="B35" s="219">
        <v>2</v>
      </c>
      <c r="C35" s="218" t="s">
        <v>660</v>
      </c>
      <c r="D35" s="217" t="s">
        <v>659</v>
      </c>
      <c r="E35" s="216">
        <v>1</v>
      </c>
      <c r="F35" s="207" t="s">
        <v>658</v>
      </c>
      <c r="G35" s="205"/>
      <c r="H35" s="203"/>
      <c r="I35" s="206" t="s">
        <v>530</v>
      </c>
      <c r="J35" s="259">
        <f>SUM(L35)/E35</f>
        <v>0.4</v>
      </c>
      <c r="K35" s="203" t="s">
        <v>605</v>
      </c>
      <c r="L35" s="259">
        <v>0.4</v>
      </c>
      <c r="M35" s="204">
        <f>+COUNTIF(K35,"cumplido")</f>
        <v>0</v>
      </c>
      <c r="N35" s="203">
        <f>+COUNTIF(K35,"parcial")</f>
        <v>1</v>
      </c>
      <c r="O35" s="203">
        <f>+COUNTIF(K35,"pospuesto")</f>
        <v>0</v>
      </c>
      <c r="P35" s="203">
        <f>+COUNTIF(K35,"no cumplido")</f>
        <v>0</v>
      </c>
      <c r="Q35" s="230" t="s">
        <v>743</v>
      </c>
      <c r="R35" s="189"/>
      <c r="S35" s="189"/>
    </row>
    <row r="36" spans="1:20" s="33" customFormat="1" ht="54" customHeight="1" x14ac:dyDescent="0.2">
      <c r="A36" s="209" t="s">
        <v>657</v>
      </c>
      <c r="B36" s="219">
        <v>2</v>
      </c>
      <c r="C36" s="209" t="s">
        <v>656</v>
      </c>
      <c r="D36" s="226" t="s">
        <v>655</v>
      </c>
      <c r="E36" s="225">
        <v>4</v>
      </c>
      <c r="F36" s="227" t="s">
        <v>654</v>
      </c>
      <c r="G36" s="205" t="s">
        <v>530</v>
      </c>
      <c r="H36" s="203" t="s">
        <v>530</v>
      </c>
      <c r="I36" s="206" t="s">
        <v>530</v>
      </c>
      <c r="J36" s="261">
        <f>SUM(L36:L39)/E36</f>
        <v>1</v>
      </c>
      <c r="K36" s="203" t="s">
        <v>607</v>
      </c>
      <c r="L36" s="261">
        <v>1</v>
      </c>
      <c r="M36" s="229">
        <f>+COUNTIF(K36:K39,"cumplido")</f>
        <v>4</v>
      </c>
      <c r="N36" s="203">
        <f>+COUNTIF(K36:K39,"parcial")</f>
        <v>0</v>
      </c>
      <c r="O36" s="203">
        <f>+COUNTIF(K36:K39,"pospuesto")</f>
        <v>0</v>
      </c>
      <c r="P36" s="203">
        <f>+COUNTIF(K36:K39,"no cumplido")</f>
        <v>0</v>
      </c>
      <c r="Q36" s="228" t="s">
        <v>744</v>
      </c>
      <c r="R36" s="189"/>
      <c r="S36" s="189"/>
      <c r="T36" s="2"/>
    </row>
    <row r="37" spans="1:20" ht="42.75" customHeight="1" x14ac:dyDescent="0.2">
      <c r="A37" s="212"/>
      <c r="B37" s="219"/>
      <c r="C37" s="209"/>
      <c r="D37" s="226" t="s">
        <v>653</v>
      </c>
      <c r="E37" s="225"/>
      <c r="F37" s="227" t="s">
        <v>652</v>
      </c>
      <c r="G37" s="205" t="s">
        <v>530</v>
      </c>
      <c r="H37" s="203" t="s">
        <v>530</v>
      </c>
      <c r="I37" s="206" t="s">
        <v>530</v>
      </c>
      <c r="J37" s="260"/>
      <c r="K37" s="203" t="s">
        <v>607</v>
      </c>
      <c r="L37" s="260">
        <v>1</v>
      </c>
      <c r="M37" s="203"/>
      <c r="N37" s="203"/>
      <c r="O37" s="203"/>
      <c r="P37" s="203"/>
      <c r="Q37" s="335" t="s">
        <v>745</v>
      </c>
      <c r="R37" s="189"/>
      <c r="S37" s="189"/>
    </row>
    <row r="38" spans="1:20" ht="42.75" x14ac:dyDescent="0.2">
      <c r="A38" s="212"/>
      <c r="B38" s="219"/>
      <c r="C38" s="209"/>
      <c r="D38" s="226" t="s">
        <v>651</v>
      </c>
      <c r="E38" s="225"/>
      <c r="F38" s="227" t="s">
        <v>650</v>
      </c>
      <c r="G38" s="205" t="s">
        <v>530</v>
      </c>
      <c r="H38" s="203" t="s">
        <v>530</v>
      </c>
      <c r="I38" s="206" t="s">
        <v>530</v>
      </c>
      <c r="J38" s="259"/>
      <c r="K38" s="203" t="s">
        <v>607</v>
      </c>
      <c r="L38" s="259">
        <v>1</v>
      </c>
      <c r="M38" s="204"/>
      <c r="N38" s="203"/>
      <c r="O38" s="203"/>
      <c r="P38" s="203"/>
      <c r="Q38" s="332" t="s">
        <v>649</v>
      </c>
      <c r="R38" s="189"/>
      <c r="S38" s="189"/>
    </row>
    <row r="39" spans="1:20" ht="36.75" customHeight="1" x14ac:dyDescent="0.2">
      <c r="A39" s="212"/>
      <c r="B39" s="219"/>
      <c r="C39" s="210"/>
      <c r="D39" s="226" t="s">
        <v>648</v>
      </c>
      <c r="E39" s="225"/>
      <c r="F39" s="215" t="s">
        <v>647</v>
      </c>
      <c r="G39" s="224" t="s">
        <v>530</v>
      </c>
      <c r="H39" s="222" t="s">
        <v>530</v>
      </c>
      <c r="I39" s="223" t="s">
        <v>530</v>
      </c>
      <c r="J39" s="262"/>
      <c r="K39" s="203" t="s">
        <v>607</v>
      </c>
      <c r="L39" s="262">
        <v>1</v>
      </c>
      <c r="M39" s="42"/>
      <c r="N39" s="41"/>
      <c r="O39" s="41"/>
      <c r="P39" s="41"/>
      <c r="Q39" s="333" t="s">
        <v>746</v>
      </c>
      <c r="R39" s="189"/>
      <c r="S39" s="189"/>
    </row>
    <row r="40" spans="1:20" ht="71.25" x14ac:dyDescent="0.2">
      <c r="A40" s="212"/>
      <c r="B40" s="219">
        <v>3</v>
      </c>
      <c r="C40" s="218" t="s">
        <v>646</v>
      </c>
      <c r="D40" s="217" t="s">
        <v>645</v>
      </c>
      <c r="E40" s="216">
        <v>6</v>
      </c>
      <c r="F40" s="215" t="s">
        <v>643</v>
      </c>
      <c r="G40" s="112"/>
      <c r="H40" s="222" t="s">
        <v>530</v>
      </c>
      <c r="I40" s="102"/>
      <c r="J40" s="262">
        <f>SUM(L40:L42)/E40</f>
        <v>0.35000000000000003</v>
      </c>
      <c r="K40" s="203" t="s">
        <v>607</v>
      </c>
      <c r="L40" s="262">
        <v>1</v>
      </c>
      <c r="M40" s="42">
        <f>+COUNTIF(K40:K42,"cumplido")</f>
        <v>2</v>
      </c>
      <c r="N40" s="203">
        <f>+COUNTIF(K40:K42,"parcial")</f>
        <v>0</v>
      </c>
      <c r="O40" s="203">
        <f>+COUNTIF(K40:K42,"pospuesto")</f>
        <v>1</v>
      </c>
      <c r="P40" s="203">
        <f>+COUNTIF(K40:K42,"no cumplido")</f>
        <v>0</v>
      </c>
      <c r="Q40" s="336" t="s">
        <v>747</v>
      </c>
      <c r="R40" s="189"/>
      <c r="S40" s="189"/>
    </row>
    <row r="41" spans="1:20" ht="99.75" x14ac:dyDescent="0.2">
      <c r="A41" s="212"/>
      <c r="B41" s="219"/>
      <c r="C41" s="218"/>
      <c r="D41" s="217" t="s">
        <v>644</v>
      </c>
      <c r="E41" s="216"/>
      <c r="F41" s="215" t="s">
        <v>643</v>
      </c>
      <c r="G41" s="112"/>
      <c r="H41" s="41"/>
      <c r="I41" s="102" t="s">
        <v>530</v>
      </c>
      <c r="J41" s="262"/>
      <c r="K41" s="203" t="s">
        <v>607</v>
      </c>
      <c r="L41" s="262">
        <v>1</v>
      </c>
      <c r="M41" s="42"/>
      <c r="N41" s="41"/>
      <c r="O41" s="41"/>
      <c r="P41" s="41"/>
      <c r="Q41" s="336" t="s">
        <v>748</v>
      </c>
      <c r="R41" s="189"/>
      <c r="S41" s="221"/>
      <c r="T41" s="220"/>
    </row>
    <row r="42" spans="1:20" ht="34.5" customHeight="1" x14ac:dyDescent="0.2">
      <c r="A42" s="212"/>
      <c r="B42" s="219"/>
      <c r="C42" s="218"/>
      <c r="D42" s="217" t="s">
        <v>642</v>
      </c>
      <c r="E42" s="216"/>
      <c r="F42" s="215" t="s">
        <v>641</v>
      </c>
      <c r="G42" s="112"/>
      <c r="H42" s="41"/>
      <c r="I42" s="102" t="s">
        <v>530</v>
      </c>
      <c r="J42" s="262"/>
      <c r="K42" s="203" t="s">
        <v>604</v>
      </c>
      <c r="L42" s="262">
        <v>0.1</v>
      </c>
      <c r="M42" s="42"/>
      <c r="N42" s="41"/>
      <c r="O42" s="41"/>
      <c r="P42" s="41"/>
      <c r="Q42" s="337" t="s">
        <v>640</v>
      </c>
      <c r="R42" s="189"/>
      <c r="S42" s="188"/>
    </row>
    <row r="43" spans="1:20" s="7" customFormat="1" ht="103.5" customHeight="1" x14ac:dyDescent="0.2">
      <c r="A43" s="214" t="s">
        <v>639</v>
      </c>
      <c r="B43" s="211">
        <v>1</v>
      </c>
      <c r="C43" s="209" t="s">
        <v>638</v>
      </c>
      <c r="D43" s="209" t="s">
        <v>637</v>
      </c>
      <c r="E43" s="208">
        <v>3</v>
      </c>
      <c r="F43" s="213" t="s">
        <v>636</v>
      </c>
      <c r="G43" s="205"/>
      <c r="H43" s="203" t="s">
        <v>530</v>
      </c>
      <c r="I43" s="206" t="s">
        <v>530</v>
      </c>
      <c r="J43" s="259">
        <f>SUM(L43:L44)/E43</f>
        <v>0</v>
      </c>
      <c r="K43" s="203" t="s">
        <v>600</v>
      </c>
      <c r="L43" s="259">
        <v>0</v>
      </c>
      <c r="M43" s="204">
        <f>+COUNTIF(K43:K44,"cumplido")</f>
        <v>0</v>
      </c>
      <c r="N43" s="203">
        <f>+COUNTIF(K43:K44,"parcial")</f>
        <v>0</v>
      </c>
      <c r="O43" s="203">
        <f>+COUNTIF(K43:K44,"pospuesto")</f>
        <v>0</v>
      </c>
      <c r="P43" s="203">
        <f>+COUNTIF(K43:K44,"no cumplido")</f>
        <v>0</v>
      </c>
      <c r="Q43" s="336" t="s">
        <v>749</v>
      </c>
      <c r="R43" s="189"/>
      <c r="S43" s="188"/>
      <c r="T43" s="2"/>
    </row>
    <row r="44" spans="1:20" s="7" customFormat="1" ht="80.25" customHeight="1" x14ac:dyDescent="0.2">
      <c r="A44" s="212"/>
      <c r="B44" s="211"/>
      <c r="C44" s="210"/>
      <c r="D44" s="209" t="s">
        <v>635</v>
      </c>
      <c r="E44" s="208"/>
      <c r="F44" s="207" t="s">
        <v>634</v>
      </c>
      <c r="G44" s="205"/>
      <c r="H44" s="203"/>
      <c r="I44" s="206" t="s">
        <v>530</v>
      </c>
      <c r="J44" s="259"/>
      <c r="K44" s="203" t="s">
        <v>600</v>
      </c>
      <c r="L44" s="259">
        <v>0</v>
      </c>
      <c r="M44" s="204"/>
      <c r="N44" s="203"/>
      <c r="O44" s="203"/>
      <c r="P44" s="203"/>
      <c r="Q44" s="337" t="s">
        <v>633</v>
      </c>
      <c r="R44" s="189"/>
      <c r="S44" s="188"/>
      <c r="T44" s="2"/>
    </row>
    <row r="45" spans="1:20" ht="15" thickBot="1" x14ac:dyDescent="0.25">
      <c r="A45" s="202"/>
      <c r="B45" s="202"/>
      <c r="C45" s="201"/>
      <c r="D45" s="200"/>
      <c r="E45" s="199"/>
      <c r="F45" s="198"/>
      <c r="G45" s="197"/>
      <c r="H45" s="194"/>
      <c r="I45" s="196"/>
      <c r="J45" s="263"/>
      <c r="K45" s="194"/>
      <c r="L45" s="195"/>
      <c r="M45" s="195"/>
      <c r="N45" s="195"/>
      <c r="O45" s="194"/>
      <c r="P45" s="194"/>
      <c r="Q45" s="338"/>
      <c r="R45" s="189"/>
      <c r="S45" s="188"/>
    </row>
    <row r="46" spans="1:20" s="190" customFormat="1" x14ac:dyDescent="0.2">
      <c r="A46" s="193"/>
      <c r="B46" s="187"/>
      <c r="D46" s="192"/>
      <c r="E46" s="191"/>
      <c r="F46" s="192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339"/>
      <c r="S46" s="188"/>
      <c r="T46" s="2"/>
    </row>
    <row r="47" spans="1:20" x14ac:dyDescent="0.2">
      <c r="Q47" s="340"/>
      <c r="R47" s="189"/>
      <c r="S47" s="188"/>
    </row>
    <row r="48" spans="1:20" x14ac:dyDescent="0.2">
      <c r="A48" s="187">
        <f>COUNTIF(A20:A45,"*")</f>
        <v>9</v>
      </c>
      <c r="C48" s="3">
        <f>COUNTIF(C20:C45,"*")</f>
        <v>12</v>
      </c>
      <c r="D48" s="3">
        <f>COUNTIF(D20:D45,"*")</f>
        <v>25</v>
      </c>
      <c r="Q48" s="340"/>
      <c r="R48" s="189"/>
      <c r="S48" s="188"/>
    </row>
    <row r="49" spans="17:19" x14ac:dyDescent="0.2">
      <c r="Q49" s="340"/>
      <c r="R49" s="189"/>
      <c r="S49" s="188"/>
    </row>
    <row r="50" spans="17:19" x14ac:dyDescent="0.2">
      <c r="Q50" s="340"/>
      <c r="R50" s="189"/>
      <c r="S50" s="188"/>
    </row>
    <row r="51" spans="17:19" x14ac:dyDescent="0.2">
      <c r="Q51" s="340"/>
      <c r="R51" s="189"/>
      <c r="S51" s="188"/>
    </row>
    <row r="52" spans="17:19" x14ac:dyDescent="0.2">
      <c r="Q52" s="340"/>
      <c r="R52" s="189"/>
      <c r="S52" s="188"/>
    </row>
    <row r="53" spans="17:19" x14ac:dyDescent="0.2">
      <c r="Q53" s="340"/>
      <c r="R53" s="189"/>
      <c r="S53" s="188"/>
    </row>
    <row r="54" spans="17:19" x14ac:dyDescent="0.2">
      <c r="Q54" s="340"/>
      <c r="R54" s="189"/>
      <c r="S54" s="188"/>
    </row>
    <row r="55" spans="17:19" x14ac:dyDescent="0.2">
      <c r="Q55" s="340"/>
      <c r="R55" s="189"/>
      <c r="S55" s="188"/>
    </row>
    <row r="56" spans="17:19" x14ac:dyDescent="0.2">
      <c r="Q56" s="340"/>
      <c r="R56" s="189"/>
      <c r="S56" s="188"/>
    </row>
    <row r="57" spans="17:19" x14ac:dyDescent="0.2">
      <c r="Q57" s="340"/>
      <c r="R57" s="189"/>
      <c r="S57" s="188"/>
    </row>
    <row r="58" spans="17:19" x14ac:dyDescent="0.2">
      <c r="Q58" s="340"/>
      <c r="R58" s="189"/>
      <c r="S58" s="188"/>
    </row>
    <row r="59" spans="17:19" x14ac:dyDescent="0.2">
      <c r="Q59" s="340"/>
      <c r="R59" s="189"/>
      <c r="S59" s="188"/>
    </row>
    <row r="60" spans="17:19" x14ac:dyDescent="0.2">
      <c r="Q60" s="340"/>
      <c r="R60" s="189"/>
      <c r="S60" s="188"/>
    </row>
    <row r="61" spans="17:19" x14ac:dyDescent="0.2">
      <c r="Q61" s="341"/>
      <c r="R61" s="188"/>
      <c r="S61" s="188"/>
    </row>
    <row r="62" spans="17:19" x14ac:dyDescent="0.2">
      <c r="Q62" s="341"/>
      <c r="R62" s="188"/>
      <c r="S62" s="188"/>
    </row>
    <row r="63" spans="17:19" x14ac:dyDescent="0.2">
      <c r="Q63" s="341"/>
      <c r="R63" s="188"/>
      <c r="S63" s="188"/>
    </row>
    <row r="64" spans="17:19" x14ac:dyDescent="0.2">
      <c r="Q64" s="341"/>
      <c r="R64" s="188"/>
      <c r="S64" s="188"/>
    </row>
    <row r="65" spans="17:19" x14ac:dyDescent="0.2">
      <c r="Q65" s="341"/>
      <c r="R65" s="188"/>
      <c r="S65" s="188"/>
    </row>
    <row r="66" spans="17:19" x14ac:dyDescent="0.2">
      <c r="Q66" s="341"/>
      <c r="R66" s="188"/>
      <c r="S66" s="188"/>
    </row>
    <row r="67" spans="17:19" x14ac:dyDescent="0.2">
      <c r="Q67" s="341"/>
      <c r="R67" s="188"/>
      <c r="S67" s="188"/>
    </row>
    <row r="68" spans="17:19" x14ac:dyDescent="0.2">
      <c r="Q68" s="341"/>
      <c r="R68" s="188"/>
      <c r="S68" s="188"/>
    </row>
    <row r="69" spans="17:19" x14ac:dyDescent="0.2">
      <c r="Q69" s="341"/>
      <c r="R69" s="188"/>
      <c r="S69" s="188"/>
    </row>
    <row r="70" spans="17:19" x14ac:dyDescent="0.2">
      <c r="Q70" s="341"/>
      <c r="R70" s="188"/>
      <c r="S70" s="188"/>
    </row>
    <row r="71" spans="17:19" x14ac:dyDescent="0.2">
      <c r="Q71" s="341"/>
      <c r="R71" s="188"/>
      <c r="S71" s="188"/>
    </row>
    <row r="72" spans="17:19" x14ac:dyDescent="0.2">
      <c r="Q72" s="341"/>
      <c r="R72" s="188"/>
      <c r="S72" s="188"/>
    </row>
    <row r="73" spans="17:19" x14ac:dyDescent="0.2">
      <c r="Q73" s="341"/>
      <c r="R73" s="188"/>
      <c r="S73" s="188"/>
    </row>
    <row r="74" spans="17:19" x14ac:dyDescent="0.2">
      <c r="Q74" s="341"/>
      <c r="R74" s="188"/>
      <c r="S74" s="188"/>
    </row>
    <row r="75" spans="17:19" x14ac:dyDescent="0.2">
      <c r="Q75" s="341"/>
      <c r="R75" s="188"/>
      <c r="S75" s="188"/>
    </row>
    <row r="76" spans="17:19" x14ac:dyDescent="0.2">
      <c r="Q76" s="341"/>
      <c r="R76" s="188"/>
      <c r="S76" s="188"/>
    </row>
    <row r="77" spans="17:19" x14ac:dyDescent="0.2">
      <c r="Q77" s="341"/>
      <c r="R77" s="188"/>
      <c r="S77" s="188"/>
    </row>
    <row r="78" spans="17:19" x14ac:dyDescent="0.2">
      <c r="Q78" s="341"/>
      <c r="R78" s="188"/>
      <c r="S78" s="188"/>
    </row>
    <row r="79" spans="17:19" x14ac:dyDescent="0.2">
      <c r="Q79" s="341"/>
      <c r="R79" s="188"/>
      <c r="S79" s="188"/>
    </row>
    <row r="80" spans="17:19" x14ac:dyDescent="0.2">
      <c r="Q80" s="341"/>
      <c r="R80" s="188"/>
      <c r="S80" s="188"/>
    </row>
    <row r="81" spans="17:19" x14ac:dyDescent="0.2">
      <c r="Q81" s="341"/>
      <c r="R81" s="188"/>
      <c r="S81" s="188"/>
    </row>
    <row r="82" spans="17:19" x14ac:dyDescent="0.2">
      <c r="Q82" s="341"/>
      <c r="R82" s="188"/>
      <c r="S82" s="188"/>
    </row>
    <row r="83" spans="17:19" x14ac:dyDescent="0.2">
      <c r="Q83" s="341"/>
      <c r="R83" s="188"/>
      <c r="S83" s="188"/>
    </row>
    <row r="84" spans="17:19" x14ac:dyDescent="0.2">
      <c r="Q84" s="341"/>
      <c r="R84" s="188"/>
      <c r="S84" s="188"/>
    </row>
    <row r="85" spans="17:19" x14ac:dyDescent="0.2">
      <c r="Q85" s="341"/>
      <c r="R85" s="188"/>
      <c r="S85" s="188"/>
    </row>
    <row r="86" spans="17:19" x14ac:dyDescent="0.2">
      <c r="Q86" s="341"/>
      <c r="R86" s="188"/>
      <c r="S86" s="188"/>
    </row>
    <row r="87" spans="17:19" x14ac:dyDescent="0.2">
      <c r="Q87" s="341"/>
      <c r="R87" s="188"/>
      <c r="S87" s="188"/>
    </row>
    <row r="88" spans="17:19" x14ac:dyDescent="0.2">
      <c r="Q88" s="341"/>
      <c r="R88" s="188"/>
      <c r="S88" s="188"/>
    </row>
    <row r="89" spans="17:19" x14ac:dyDescent="0.2">
      <c r="Q89" s="341"/>
      <c r="R89" s="188"/>
      <c r="S89" s="188"/>
    </row>
    <row r="90" spans="17:19" x14ac:dyDescent="0.2">
      <c r="Q90" s="341"/>
      <c r="R90" s="188"/>
      <c r="S90" s="188"/>
    </row>
    <row r="91" spans="17:19" x14ac:dyDescent="0.2">
      <c r="Q91" s="341"/>
      <c r="R91" s="188"/>
      <c r="S91" s="188"/>
    </row>
    <row r="92" spans="17:19" x14ac:dyDescent="0.2">
      <c r="Q92" s="341"/>
      <c r="R92" s="188"/>
      <c r="S92" s="188"/>
    </row>
    <row r="93" spans="17:19" x14ac:dyDescent="0.2">
      <c r="Q93" s="341"/>
      <c r="R93" s="188"/>
      <c r="S93" s="188"/>
    </row>
    <row r="94" spans="17:19" x14ac:dyDescent="0.2">
      <c r="Q94" s="341"/>
      <c r="R94" s="188"/>
      <c r="S94" s="188"/>
    </row>
    <row r="95" spans="17:19" x14ac:dyDescent="0.2">
      <c r="Q95" s="341"/>
      <c r="R95" s="188"/>
      <c r="S95" s="188"/>
    </row>
    <row r="96" spans="17:19" x14ac:dyDescent="0.2">
      <c r="Q96" s="341"/>
      <c r="R96" s="188"/>
      <c r="S96" s="188"/>
    </row>
    <row r="97" spans="17:19" x14ac:dyDescent="0.2">
      <c r="Q97" s="341"/>
      <c r="R97" s="188"/>
      <c r="S97" s="188"/>
    </row>
    <row r="98" spans="17:19" x14ac:dyDescent="0.2">
      <c r="Q98" s="341"/>
      <c r="R98" s="188"/>
      <c r="S98" s="188"/>
    </row>
    <row r="99" spans="17:19" x14ac:dyDescent="0.2">
      <c r="Q99" s="341"/>
      <c r="R99" s="188"/>
      <c r="S99" s="188"/>
    </row>
    <row r="100" spans="17:19" x14ac:dyDescent="0.2">
      <c r="Q100" s="341"/>
      <c r="R100" s="188"/>
      <c r="S100" s="188"/>
    </row>
    <row r="101" spans="17:19" x14ac:dyDescent="0.2">
      <c r="Q101" s="341"/>
      <c r="R101" s="188"/>
      <c r="S101" s="188"/>
    </row>
    <row r="102" spans="17:19" x14ac:dyDescent="0.2">
      <c r="Q102" s="341"/>
      <c r="R102" s="188"/>
      <c r="S102" s="188"/>
    </row>
    <row r="103" spans="17:19" x14ac:dyDescent="0.2">
      <c r="Q103" s="341"/>
      <c r="R103" s="188"/>
      <c r="S103" s="188"/>
    </row>
    <row r="104" spans="17:19" x14ac:dyDescent="0.2">
      <c r="Q104" s="341"/>
      <c r="R104" s="188"/>
      <c r="S104" s="188"/>
    </row>
    <row r="105" spans="17:19" x14ac:dyDescent="0.2">
      <c r="Q105" s="341"/>
      <c r="R105" s="188"/>
      <c r="S105" s="188"/>
    </row>
    <row r="106" spans="17:19" x14ac:dyDescent="0.2">
      <c r="Q106" s="341"/>
      <c r="R106" s="188"/>
      <c r="S106" s="188"/>
    </row>
    <row r="107" spans="17:19" x14ac:dyDescent="0.2">
      <c r="Q107" s="341"/>
      <c r="R107" s="188"/>
      <c r="S107" s="188"/>
    </row>
    <row r="108" spans="17:19" x14ac:dyDescent="0.2">
      <c r="Q108" s="341"/>
      <c r="R108" s="188"/>
      <c r="S108" s="188"/>
    </row>
    <row r="109" spans="17:19" x14ac:dyDescent="0.2">
      <c r="Q109" s="341"/>
      <c r="R109" s="188"/>
      <c r="S109" s="188"/>
    </row>
    <row r="110" spans="17:19" x14ac:dyDescent="0.2">
      <c r="Q110" s="341"/>
      <c r="R110" s="188"/>
      <c r="S110" s="188"/>
    </row>
    <row r="111" spans="17:19" x14ac:dyDescent="0.2">
      <c r="Q111" s="341"/>
      <c r="R111" s="188"/>
      <c r="S111" s="188"/>
    </row>
    <row r="112" spans="17:19" x14ac:dyDescent="0.2">
      <c r="Q112" s="341"/>
      <c r="R112" s="188"/>
      <c r="S112" s="188"/>
    </row>
    <row r="113" spans="17:19" x14ac:dyDescent="0.2">
      <c r="Q113" s="341"/>
      <c r="R113" s="188"/>
      <c r="S113" s="188"/>
    </row>
    <row r="114" spans="17:19" x14ac:dyDescent="0.2">
      <c r="Q114" s="341"/>
      <c r="R114" s="188"/>
      <c r="S114" s="188"/>
    </row>
    <row r="115" spans="17:19" x14ac:dyDescent="0.2">
      <c r="Q115" s="341"/>
      <c r="R115" s="188"/>
      <c r="S115" s="188"/>
    </row>
    <row r="116" spans="17:19" x14ac:dyDescent="0.2">
      <c r="Q116" s="341"/>
      <c r="R116" s="188"/>
      <c r="S116" s="188"/>
    </row>
    <row r="117" spans="17:19" x14ac:dyDescent="0.2">
      <c r="Q117" s="341"/>
      <c r="R117" s="188"/>
      <c r="S117" s="188"/>
    </row>
    <row r="118" spans="17:19" x14ac:dyDescent="0.2">
      <c r="Q118" s="341"/>
      <c r="R118" s="188"/>
      <c r="S118" s="188"/>
    </row>
    <row r="119" spans="17:19" x14ac:dyDescent="0.2">
      <c r="Q119" s="341"/>
      <c r="R119" s="188"/>
      <c r="S119" s="188"/>
    </row>
    <row r="120" spans="17:19" x14ac:dyDescent="0.2">
      <c r="Q120" s="341"/>
      <c r="R120" s="188"/>
    </row>
    <row r="121" spans="17:19" x14ac:dyDescent="0.2">
      <c r="Q121" s="341"/>
      <c r="R121" s="188"/>
    </row>
    <row r="122" spans="17:19" x14ac:dyDescent="0.2">
      <c r="Q122" s="341"/>
      <c r="R122" s="188"/>
    </row>
    <row r="123" spans="17:19" x14ac:dyDescent="0.2">
      <c r="Q123" s="341"/>
      <c r="R123" s="188"/>
    </row>
    <row r="124" spans="17:19" x14ac:dyDescent="0.2">
      <c r="Q124" s="341"/>
      <c r="R124" s="188"/>
    </row>
    <row r="125" spans="17:19" x14ac:dyDescent="0.2">
      <c r="Q125" s="341"/>
      <c r="R125" s="188"/>
    </row>
    <row r="126" spans="17:19" x14ac:dyDescent="0.2">
      <c r="Q126" s="341"/>
      <c r="R126" s="188"/>
    </row>
    <row r="127" spans="17:19" x14ac:dyDescent="0.2">
      <c r="Q127" s="341"/>
      <c r="R127" s="188"/>
    </row>
    <row r="128" spans="17:19" x14ac:dyDescent="0.2">
      <c r="Q128" s="341"/>
      <c r="R128" s="188"/>
    </row>
    <row r="129" spans="17:18" x14ac:dyDescent="0.2">
      <c r="Q129" s="341"/>
      <c r="R129" s="188"/>
    </row>
    <row r="130" spans="17:18" x14ac:dyDescent="0.2">
      <c r="Q130" s="341"/>
      <c r="R130" s="188"/>
    </row>
    <row r="131" spans="17:18" x14ac:dyDescent="0.2">
      <c r="Q131" s="341"/>
      <c r="R131" s="188"/>
    </row>
    <row r="132" spans="17:18" x14ac:dyDescent="0.2">
      <c r="Q132" s="341"/>
      <c r="R132" s="188"/>
    </row>
    <row r="133" spans="17:18" x14ac:dyDescent="0.2">
      <c r="Q133" s="341"/>
      <c r="R133" s="188"/>
    </row>
    <row r="134" spans="17:18" x14ac:dyDescent="0.2">
      <c r="Q134" s="341"/>
      <c r="R134" s="188"/>
    </row>
    <row r="135" spans="17:18" x14ac:dyDescent="0.2">
      <c r="Q135" s="341"/>
      <c r="R135" s="188"/>
    </row>
    <row r="136" spans="17:18" x14ac:dyDescent="0.2">
      <c r="Q136" s="341"/>
      <c r="R136" s="188"/>
    </row>
    <row r="137" spans="17:18" x14ac:dyDescent="0.2">
      <c r="Q137" s="341"/>
      <c r="R137" s="188"/>
    </row>
    <row r="138" spans="17:18" x14ac:dyDescent="0.2">
      <c r="Q138" s="341"/>
      <c r="R138" s="188"/>
    </row>
  </sheetData>
  <protectedRanges>
    <protectedRange sqref="A24:A27 F28 C45 C36:C39 A44:C44 B20:C20 B23:I27 A36:A42 B34:B43 L20:P20 D29:F29 A28:C33 G28:I44 J23:J44 K20:K45 N21:P22 L23:P45 F45:J45 G20:J20" name="Rango1"/>
    <protectedRange sqref="D31:F31" name="Rango1_5"/>
    <protectedRange sqref="D32:F32" name="Rango1_6"/>
    <protectedRange sqref="D30:E30 D33:E33" name="Rango1_7"/>
    <protectedRange sqref="F30 F33" name="Rango1_2_2"/>
    <protectedRange sqref="A43 D28:E28 D45:E45" name="Rango1_8"/>
    <protectedRange sqref="D20:E20" name="Rango1_9"/>
    <protectedRange sqref="F20" name="Rango1_10"/>
    <protectedRange sqref="D36:E36" name="Rango1_12"/>
    <protectedRange sqref="D38:F38 D37:E37 D39:E42" name="Rango1_13"/>
    <protectedRange sqref="F39:F42" name="Rango1_3_1_1"/>
    <protectedRange sqref="C40:C42" name="Rango1_2"/>
    <protectedRange sqref="A21:C22" name="Rango1_23"/>
    <protectedRange sqref="D22:F22" name="Rango1_3_4_6"/>
    <protectedRange sqref="G21:J22 L21:M22" name="Rango1_24"/>
    <protectedRange sqref="Q20:Q27 Q34:Q36 Q40:Q45 Q31:Q32" name="Rango1_19_1"/>
    <protectedRange sqref="A34" name="Rango1_14"/>
    <protectedRange sqref="D34:E34" name="Rango1_11_1"/>
    <protectedRange sqref="C34" name="Rango1_14_1"/>
    <protectedRange sqref="A35" name="Rango1_29"/>
    <protectedRange sqref="C35" name="Rango1_29_1"/>
    <protectedRange sqref="D35:E35" name="Rango1_11_2"/>
    <protectedRange sqref="D44:E44" name="Rango1_16"/>
    <protectedRange sqref="F44" name="Rango1_8_2"/>
    <protectedRange sqref="C43:E43" name="Rango1_1"/>
    <protectedRange sqref="F43" name="Rango1_8_3"/>
    <protectedRange sqref="Q28" name="Rango1_4"/>
    <protectedRange sqref="Q29" name="Rango1_11"/>
    <protectedRange sqref="Q30" name="Rango1_9_2"/>
    <protectedRange sqref="Q33" name="Rango1_9_3"/>
    <protectedRange sqref="Q38" name="Rango1_17"/>
    <protectedRange sqref="Q39" name="Rango1_18"/>
  </protectedRanges>
  <dataConsolidate/>
  <mergeCells count="23">
    <mergeCell ref="P17:P19"/>
    <mergeCell ref="Q17:Q19"/>
    <mergeCell ref="A9:Q9"/>
    <mergeCell ref="A10:Q10"/>
    <mergeCell ref="A12:Q12"/>
    <mergeCell ref="A13:Q13"/>
    <mergeCell ref="A14:Q14"/>
    <mergeCell ref="E17:E19"/>
    <mergeCell ref="J17:J19"/>
    <mergeCell ref="K17:K19"/>
    <mergeCell ref="L17:L19"/>
    <mergeCell ref="M17:M19"/>
    <mergeCell ref="N17:N19"/>
    <mergeCell ref="O17:O19"/>
    <mergeCell ref="A7:I7"/>
    <mergeCell ref="A8:I8"/>
    <mergeCell ref="A17:A19"/>
    <mergeCell ref="B17:B19"/>
    <mergeCell ref="C17:C19"/>
    <mergeCell ref="D17:D19"/>
    <mergeCell ref="F17:F19"/>
    <mergeCell ref="G17:I17"/>
    <mergeCell ref="G18:I18"/>
  </mergeCells>
  <conditionalFormatting sqref="L32:P33 L24:P25 G31:J45 G23:J29 L23:M23 L27:P27 L26:M26 L29:P29 L28:M28 L31:M31 L37:P39 L34:M36 L41:P42 L40:M40 L43:M43 L44:P45 G20:J20">
    <cfRule type="containsText" dxfId="46" priority="49" operator="containsText" text="X">
      <formula>NOT(ISERROR(SEARCH("X",G20)))</formula>
    </cfRule>
  </conditionalFormatting>
  <conditionalFormatting sqref="L20:P20">
    <cfRule type="containsText" dxfId="45" priority="48" operator="containsText" text="X">
      <formula>NOT(ISERROR(SEARCH("X",L20)))</formula>
    </cfRule>
  </conditionalFormatting>
  <conditionalFormatting sqref="L30:P30 G30:J30">
    <cfRule type="containsText" dxfId="44" priority="47" operator="containsText" text="X">
      <formula>NOT(ISERROR(SEARCH("X",G30)))</formula>
    </cfRule>
  </conditionalFormatting>
  <conditionalFormatting sqref="G21:J22 L21:M22">
    <cfRule type="containsText" dxfId="43" priority="46" operator="containsText" text="X">
      <formula>NOT(ISERROR(SEARCH("X",G21)))</formula>
    </cfRule>
  </conditionalFormatting>
  <conditionalFormatting sqref="Q28">
    <cfRule type="containsText" dxfId="42" priority="45" operator="containsText" text="X">
      <formula>NOT(ISERROR(SEARCH("X",Q28)))</formula>
    </cfRule>
  </conditionalFormatting>
  <conditionalFormatting sqref="Q29">
    <cfRule type="containsText" dxfId="41" priority="44" operator="containsText" text="X">
      <formula>NOT(ISERROR(SEARCH("X",Q29)))</formula>
    </cfRule>
  </conditionalFormatting>
  <conditionalFormatting sqref="Q30">
    <cfRule type="containsText" dxfId="40" priority="43" operator="containsText" text="X">
      <formula>NOT(ISERROR(SEARCH("X",Q30)))</formula>
    </cfRule>
  </conditionalFormatting>
  <conditionalFormatting sqref="Q33">
    <cfRule type="containsText" dxfId="39" priority="42" operator="containsText" text="X">
      <formula>NOT(ISERROR(SEARCH("X",Q33)))</formula>
    </cfRule>
  </conditionalFormatting>
  <conditionalFormatting sqref="Q38">
    <cfRule type="containsText" dxfId="38" priority="41" operator="containsText" text="X">
      <formula>NOT(ISERROR(SEARCH("X",Q38)))</formula>
    </cfRule>
  </conditionalFormatting>
  <conditionalFormatting sqref="Q37">
    <cfRule type="containsText" dxfId="37" priority="40" operator="containsText" text="X">
      <formula>NOT(ISERROR(SEARCH("X",Q37)))</formula>
    </cfRule>
  </conditionalFormatting>
  <conditionalFormatting sqref="Q39">
    <cfRule type="containsText" dxfId="36" priority="39" operator="containsText" text="X">
      <formula>NOT(ISERROR(SEARCH("X",Q39)))</formula>
    </cfRule>
  </conditionalFormatting>
  <conditionalFormatting sqref="N21">
    <cfRule type="containsText" dxfId="35" priority="36" operator="containsText" text="X">
      <formula>NOT(ISERROR(SEARCH("X",N21)))</formula>
    </cfRule>
  </conditionalFormatting>
  <conditionalFormatting sqref="N22">
    <cfRule type="containsText" dxfId="34" priority="35" operator="containsText" text="X">
      <formula>NOT(ISERROR(SEARCH("X",N22)))</formula>
    </cfRule>
  </conditionalFormatting>
  <conditionalFormatting sqref="N23">
    <cfRule type="containsText" dxfId="33" priority="34" operator="containsText" text="X">
      <formula>NOT(ISERROR(SEARCH("X",N23)))</formula>
    </cfRule>
  </conditionalFormatting>
  <conditionalFormatting sqref="N26">
    <cfRule type="containsText" dxfId="32" priority="33" operator="containsText" text="X">
      <formula>NOT(ISERROR(SEARCH("X",N26)))</formula>
    </cfRule>
  </conditionalFormatting>
  <conditionalFormatting sqref="N28">
    <cfRule type="containsText" dxfId="31" priority="32" operator="containsText" text="X">
      <formula>NOT(ISERROR(SEARCH("X",N28)))</formula>
    </cfRule>
  </conditionalFormatting>
  <conditionalFormatting sqref="N31">
    <cfRule type="containsText" dxfId="30" priority="31" operator="containsText" text="X">
      <formula>NOT(ISERROR(SEARCH("X",N31)))</formula>
    </cfRule>
  </conditionalFormatting>
  <conditionalFormatting sqref="N34">
    <cfRule type="containsText" dxfId="29" priority="30" operator="containsText" text="X">
      <formula>NOT(ISERROR(SEARCH("X",N34)))</formula>
    </cfRule>
  </conditionalFormatting>
  <conditionalFormatting sqref="N35">
    <cfRule type="containsText" dxfId="28" priority="29" operator="containsText" text="X">
      <formula>NOT(ISERROR(SEARCH("X",N35)))</formula>
    </cfRule>
  </conditionalFormatting>
  <conditionalFormatting sqref="N36">
    <cfRule type="containsText" dxfId="27" priority="28" operator="containsText" text="X">
      <formula>NOT(ISERROR(SEARCH("X",N36)))</formula>
    </cfRule>
  </conditionalFormatting>
  <conditionalFormatting sqref="N40">
    <cfRule type="containsText" dxfId="26" priority="27" operator="containsText" text="X">
      <formula>NOT(ISERROR(SEARCH("X",N40)))</formula>
    </cfRule>
  </conditionalFormatting>
  <conditionalFormatting sqref="N43">
    <cfRule type="containsText" dxfId="25" priority="26" operator="containsText" text="X">
      <formula>NOT(ISERROR(SEARCH("X",N43)))</formula>
    </cfRule>
  </conditionalFormatting>
  <conditionalFormatting sqref="O21">
    <cfRule type="containsText" dxfId="24" priority="25" operator="containsText" text="X">
      <formula>NOT(ISERROR(SEARCH("X",O21)))</formula>
    </cfRule>
  </conditionalFormatting>
  <conditionalFormatting sqref="O22">
    <cfRule type="containsText" dxfId="23" priority="24" operator="containsText" text="X">
      <formula>NOT(ISERROR(SEARCH("X",O22)))</formula>
    </cfRule>
  </conditionalFormatting>
  <conditionalFormatting sqref="O23">
    <cfRule type="containsText" dxfId="22" priority="23" operator="containsText" text="X">
      <formula>NOT(ISERROR(SEARCH("X",O23)))</formula>
    </cfRule>
  </conditionalFormatting>
  <conditionalFormatting sqref="O26">
    <cfRule type="containsText" dxfId="21" priority="22" operator="containsText" text="X">
      <formula>NOT(ISERROR(SEARCH("X",O26)))</formula>
    </cfRule>
  </conditionalFormatting>
  <conditionalFormatting sqref="O28">
    <cfRule type="containsText" dxfId="20" priority="21" operator="containsText" text="X">
      <formula>NOT(ISERROR(SEARCH("X",O28)))</formula>
    </cfRule>
  </conditionalFormatting>
  <conditionalFormatting sqref="O31">
    <cfRule type="containsText" dxfId="19" priority="20" operator="containsText" text="X">
      <formula>NOT(ISERROR(SEARCH("X",O31)))</formula>
    </cfRule>
  </conditionalFormatting>
  <conditionalFormatting sqref="O34">
    <cfRule type="containsText" dxfId="18" priority="19" operator="containsText" text="X">
      <formula>NOT(ISERROR(SEARCH("X",O34)))</formula>
    </cfRule>
  </conditionalFormatting>
  <conditionalFormatting sqref="O35">
    <cfRule type="containsText" dxfId="17" priority="18" operator="containsText" text="X">
      <formula>NOT(ISERROR(SEARCH("X",O35)))</formula>
    </cfRule>
  </conditionalFormatting>
  <conditionalFormatting sqref="O36">
    <cfRule type="containsText" dxfId="16" priority="17" operator="containsText" text="X">
      <formula>NOT(ISERROR(SEARCH("X",O36)))</formula>
    </cfRule>
  </conditionalFormatting>
  <conditionalFormatting sqref="O40">
    <cfRule type="containsText" dxfId="15" priority="16" operator="containsText" text="X">
      <formula>NOT(ISERROR(SEARCH("X",O40)))</formula>
    </cfRule>
  </conditionalFormatting>
  <conditionalFormatting sqref="O43">
    <cfRule type="containsText" dxfId="14" priority="15" operator="containsText" text="X">
      <formula>NOT(ISERROR(SEARCH("X",O43)))</formula>
    </cfRule>
  </conditionalFormatting>
  <conditionalFormatting sqref="P21">
    <cfRule type="containsText" dxfId="13" priority="14" operator="containsText" text="X">
      <formula>NOT(ISERROR(SEARCH("X",P21)))</formula>
    </cfRule>
  </conditionalFormatting>
  <conditionalFormatting sqref="P22">
    <cfRule type="containsText" dxfId="12" priority="13" operator="containsText" text="X">
      <formula>NOT(ISERROR(SEARCH("X",P22)))</formula>
    </cfRule>
  </conditionalFormatting>
  <conditionalFormatting sqref="P23">
    <cfRule type="containsText" dxfId="11" priority="12" operator="containsText" text="X">
      <formula>NOT(ISERROR(SEARCH("X",P23)))</formula>
    </cfRule>
  </conditionalFormatting>
  <conditionalFormatting sqref="P26">
    <cfRule type="containsText" dxfId="10" priority="11" operator="containsText" text="X">
      <formula>NOT(ISERROR(SEARCH("X",P26)))</formula>
    </cfRule>
  </conditionalFormatting>
  <conditionalFormatting sqref="P28">
    <cfRule type="containsText" dxfId="9" priority="10" operator="containsText" text="X">
      <formula>NOT(ISERROR(SEARCH("X",P28)))</formula>
    </cfRule>
  </conditionalFormatting>
  <conditionalFormatting sqref="P31">
    <cfRule type="containsText" dxfId="8" priority="9" operator="containsText" text="X">
      <formula>NOT(ISERROR(SEARCH("X",P31)))</formula>
    </cfRule>
  </conditionalFormatting>
  <conditionalFormatting sqref="P34">
    <cfRule type="containsText" dxfId="7" priority="8" operator="containsText" text="X">
      <formula>NOT(ISERROR(SEARCH("X",P34)))</formula>
    </cfRule>
  </conditionalFormatting>
  <conditionalFormatting sqref="P35">
    <cfRule type="containsText" dxfId="6" priority="7" operator="containsText" text="X">
      <formula>NOT(ISERROR(SEARCH("X",P35)))</formula>
    </cfRule>
  </conditionalFormatting>
  <conditionalFormatting sqref="P36">
    <cfRule type="containsText" dxfId="5" priority="6" operator="containsText" text="X">
      <formula>NOT(ISERROR(SEARCH("X",P36)))</formula>
    </cfRule>
  </conditionalFormatting>
  <conditionalFormatting sqref="P40">
    <cfRule type="containsText" dxfId="4" priority="5" operator="containsText" text="X">
      <formula>NOT(ISERROR(SEARCH("X",P40)))</formula>
    </cfRule>
  </conditionalFormatting>
  <conditionalFormatting sqref="P43">
    <cfRule type="containsText" dxfId="3" priority="4" operator="containsText" text="X">
      <formula>NOT(ISERROR(SEARCH("X",P43)))</formula>
    </cfRule>
  </conditionalFormatting>
  <printOptions horizontalCentered="1" verticalCentered="1"/>
  <pageMargins left="0.15748031496062992" right="0" top="0" bottom="0" header="0.31496062992125984" footer="0.31496062992125984"/>
  <pageSetup scale="2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PONDERACIÓN!$A$2:$A$7</xm:f>
          </x14:formula1>
          <xm:sqref>K20:K45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AC17"/>
  <sheetViews>
    <sheetView workbookViewId="0">
      <selection activeCell="G5" sqref="G5"/>
    </sheetView>
  </sheetViews>
  <sheetFormatPr baseColWidth="10" defaultRowHeight="14.25" x14ac:dyDescent="0.2"/>
  <cols>
    <col min="1" max="1" width="14.875" customWidth="1"/>
    <col min="6" max="6" width="17.625" customWidth="1"/>
  </cols>
  <sheetData>
    <row r="8" spans="1:29" ht="15" x14ac:dyDescent="0.25">
      <c r="A8" s="325" t="s">
        <v>733</v>
      </c>
    </row>
    <row r="9" spans="1:29" ht="15" thickBot="1" x14ac:dyDescent="0.25"/>
    <row r="10" spans="1:29" s="165" customFormat="1" ht="14.25" customHeight="1" x14ac:dyDescent="0.2">
      <c r="A10" s="421" t="s">
        <v>628</v>
      </c>
      <c r="B10" s="423" t="s">
        <v>629</v>
      </c>
      <c r="C10" s="424"/>
      <c r="D10" s="424"/>
      <c r="E10" s="425"/>
      <c r="F10" s="429" t="s">
        <v>630</v>
      </c>
      <c r="G10" s="445"/>
      <c r="H10" s="446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163"/>
      <c r="W10" s="163"/>
      <c r="X10" s="163"/>
      <c r="Y10" s="163"/>
      <c r="Z10" s="163"/>
      <c r="AA10" s="163"/>
      <c r="AB10" s="163"/>
      <c r="AC10" s="164"/>
    </row>
    <row r="11" spans="1:29" s="165" customFormat="1" ht="27.75" customHeight="1" thickBot="1" x14ac:dyDescent="0.25">
      <c r="A11" s="422"/>
      <c r="B11" s="426"/>
      <c r="C11" s="427"/>
      <c r="D11" s="427"/>
      <c r="E11" s="428"/>
      <c r="F11" s="430"/>
      <c r="G11" s="166" t="s">
        <v>631</v>
      </c>
      <c r="H11" s="167" t="s">
        <v>538</v>
      </c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/>
      <c r="V11" s="163"/>
      <c r="W11" s="163"/>
      <c r="X11" s="163"/>
      <c r="Y11" s="163"/>
      <c r="Z11" s="163"/>
      <c r="AA11" s="163"/>
      <c r="AB11" s="163"/>
      <c r="AC11" s="164"/>
    </row>
    <row r="12" spans="1:29" s="165" customFormat="1" x14ac:dyDescent="0.2">
      <c r="A12" s="168" t="s">
        <v>607</v>
      </c>
      <c r="B12" s="404" t="s">
        <v>606</v>
      </c>
      <c r="C12" s="405"/>
      <c r="D12" s="405"/>
      <c r="E12" s="406"/>
      <c r="F12" s="169">
        <v>1</v>
      </c>
      <c r="G12" s="170">
        <f>+COUNTIF(CARTOGRAFIA!K20:K44,"cumplido")</f>
        <v>7</v>
      </c>
      <c r="H12" s="171">
        <f>+G12/G17</f>
        <v>0.7</v>
      </c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3"/>
      <c r="V12" s="163"/>
      <c r="W12" s="163"/>
      <c r="X12" s="163"/>
      <c r="Y12" s="163"/>
      <c r="Z12" s="163"/>
      <c r="AA12" s="163"/>
      <c r="AB12" s="163"/>
      <c r="AC12" s="164"/>
    </row>
    <row r="13" spans="1:29" s="165" customFormat="1" x14ac:dyDescent="0.2">
      <c r="A13" s="172" t="s">
        <v>605</v>
      </c>
      <c r="B13" s="407" t="s">
        <v>212</v>
      </c>
      <c r="C13" s="408"/>
      <c r="D13" s="408"/>
      <c r="E13" s="409"/>
      <c r="F13" s="173">
        <v>0.4</v>
      </c>
      <c r="G13" s="170">
        <f>+COUNTIF(CARTOGRAFIA!K21:K45,"parcial")</f>
        <v>1</v>
      </c>
      <c r="H13" s="174">
        <f>+G13/G17</f>
        <v>0.1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3"/>
      <c r="V13" s="163"/>
      <c r="W13" s="163"/>
      <c r="X13" s="163"/>
      <c r="Y13" s="163"/>
      <c r="Z13" s="163"/>
      <c r="AA13" s="163"/>
      <c r="AB13" s="163"/>
      <c r="AC13" s="164"/>
    </row>
    <row r="14" spans="1:29" s="165" customFormat="1" ht="29.25" customHeight="1" x14ac:dyDescent="0.2">
      <c r="A14" s="175" t="s">
        <v>604</v>
      </c>
      <c r="B14" s="410" t="s">
        <v>214</v>
      </c>
      <c r="C14" s="411"/>
      <c r="D14" s="411"/>
      <c r="E14" s="412"/>
      <c r="F14" s="176">
        <v>0.1</v>
      </c>
      <c r="G14" s="170">
        <f>+COUNTIF(CARTOGRAFIA!K22:K46,"pospuesto")</f>
        <v>2</v>
      </c>
      <c r="H14" s="174">
        <f>+G14/G17</f>
        <v>0.2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163"/>
      <c r="W14" s="163"/>
      <c r="X14" s="163"/>
      <c r="Y14" s="163"/>
      <c r="Z14" s="163"/>
      <c r="AA14" s="163"/>
      <c r="AB14" s="163"/>
      <c r="AC14" s="164"/>
    </row>
    <row r="15" spans="1:29" s="165" customFormat="1" x14ac:dyDescent="0.2">
      <c r="A15" s="177" t="s">
        <v>603</v>
      </c>
      <c r="B15" s="413" t="s">
        <v>215</v>
      </c>
      <c r="C15" s="414"/>
      <c r="D15" s="414"/>
      <c r="E15" s="415"/>
      <c r="F15" s="178">
        <v>0</v>
      </c>
      <c r="G15" s="170">
        <f>+COUNTIF(CARTOGRAFIA!K23:K47,"no cumplido")</f>
        <v>0</v>
      </c>
      <c r="H15" s="174">
        <f>+G15/G17</f>
        <v>0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3"/>
      <c r="V15" s="163"/>
      <c r="W15" s="163"/>
      <c r="X15" s="163"/>
      <c r="Y15" s="163"/>
      <c r="Z15" s="163"/>
      <c r="AA15" s="163"/>
      <c r="AB15" s="163"/>
      <c r="AC15" s="164"/>
    </row>
    <row r="16" spans="1:29" s="165" customFormat="1" ht="44.25" customHeight="1" thickBot="1" x14ac:dyDescent="0.25">
      <c r="A16" s="179" t="s">
        <v>600</v>
      </c>
      <c r="B16" s="416" t="s">
        <v>599</v>
      </c>
      <c r="C16" s="417"/>
      <c r="D16" s="417"/>
      <c r="E16" s="418"/>
      <c r="F16" s="180">
        <v>0</v>
      </c>
      <c r="G16" s="170">
        <f>+COUNTIF(CARTOGRAFIA!K24:K48,"rutinaria")</f>
        <v>12</v>
      </c>
      <c r="H16" s="181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3"/>
      <c r="V16" s="163"/>
      <c r="W16" s="163"/>
      <c r="X16" s="163"/>
      <c r="Y16" s="163"/>
      <c r="Z16" s="163"/>
      <c r="AA16" s="163"/>
      <c r="AB16" s="163"/>
      <c r="AC16" s="164"/>
    </row>
    <row r="17" spans="1:29" s="165" customFormat="1" ht="15.75" thickBot="1" x14ac:dyDescent="0.25">
      <c r="A17" s="443" t="s">
        <v>632</v>
      </c>
      <c r="B17" s="444"/>
      <c r="C17" s="444"/>
      <c r="D17" s="444"/>
      <c r="E17" s="444"/>
      <c r="F17" s="444"/>
      <c r="G17" s="182">
        <f>SUM(G12:G15)</f>
        <v>10</v>
      </c>
      <c r="H17" s="183">
        <f>SUM(H12:H15)</f>
        <v>1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3"/>
      <c r="V17" s="163"/>
      <c r="W17" s="163"/>
      <c r="X17" s="163"/>
      <c r="Y17" s="163"/>
      <c r="Z17" s="163"/>
      <c r="AA17" s="163"/>
      <c r="AB17" s="163"/>
      <c r="AC17" s="164"/>
    </row>
  </sheetData>
  <sheetProtection sheet="1" objects="1" scenarios="1"/>
  <mergeCells count="10">
    <mergeCell ref="A10:A11"/>
    <mergeCell ref="B10:E11"/>
    <mergeCell ref="F10:F11"/>
    <mergeCell ref="A17:F17"/>
    <mergeCell ref="G10:H10"/>
    <mergeCell ref="B12:E12"/>
    <mergeCell ref="B13:E13"/>
    <mergeCell ref="B14:E14"/>
    <mergeCell ref="B15:E15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"/>
  <sheetViews>
    <sheetView workbookViewId="0">
      <selection activeCell="C23" sqref="C23"/>
    </sheetView>
  </sheetViews>
  <sheetFormatPr baseColWidth="10" defaultRowHeight="14.25" x14ac:dyDescent="0.2"/>
  <cols>
    <col min="1" max="1" width="15.125" customWidth="1"/>
    <col min="2" max="2" width="39.125" customWidth="1"/>
  </cols>
  <sheetData>
    <row r="1" spans="1:2" ht="15" thickBot="1" x14ac:dyDescent="0.25"/>
    <row r="2" spans="1:2" ht="25.5" x14ac:dyDescent="0.2">
      <c r="A2" s="132" t="s">
        <v>607</v>
      </c>
      <c r="B2" s="131" t="s">
        <v>606</v>
      </c>
    </row>
    <row r="3" spans="1:2" ht="25.5" x14ac:dyDescent="0.2">
      <c r="A3" s="130" t="s">
        <v>605</v>
      </c>
      <c r="B3" s="126" t="s">
        <v>212</v>
      </c>
    </row>
    <row r="4" spans="1:2" ht="25.5" x14ac:dyDescent="0.2">
      <c r="A4" s="129" t="s">
        <v>604</v>
      </c>
      <c r="B4" s="128" t="s">
        <v>214</v>
      </c>
    </row>
    <row r="5" spans="1:2" ht="25.5" x14ac:dyDescent="0.2">
      <c r="A5" s="127" t="s">
        <v>603</v>
      </c>
      <c r="B5" s="126" t="s">
        <v>215</v>
      </c>
    </row>
    <row r="6" spans="1:2" ht="38.25" x14ac:dyDescent="0.2">
      <c r="A6" s="125" t="s">
        <v>602</v>
      </c>
      <c r="B6" s="124" t="s">
        <v>601</v>
      </c>
    </row>
    <row r="7" spans="1:2" ht="39" thickBot="1" x14ac:dyDescent="0.25">
      <c r="A7" s="123" t="s">
        <v>600</v>
      </c>
      <c r="B7" s="122" t="s">
        <v>599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3" ma:contentTypeDescription="Crear nuevo documento." ma:contentTypeScope="" ma:versionID="bb557bfc5f50b0f57fa04daef3bbdf38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c610acdf70702f9da39ddf5582ff4557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FB43C-C8A4-4378-98CC-77E33BA2D5AE}">
  <ds:schemaRefs>
    <ds:schemaRef ds:uri="a5c77184-e583-448a-9313-172398034e82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f1d2a94-10b3-4315-8e65-29e99209519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8BBC9C-4672-45C7-8C7B-9DAFB3C6A6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8568B5-84E3-489B-AB4E-2B2936C42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30</vt:i4>
      </vt:variant>
    </vt:vector>
  </HeadingPairs>
  <TitlesOfParts>
    <vt:vector size="47" baseType="lpstr">
      <vt:lpstr>CUADRO CONTROL</vt:lpstr>
      <vt:lpstr>DISTRIBUCIÓN DE ACTIVIDADES</vt:lpstr>
      <vt:lpstr>NIVEL DE AVANCE</vt:lpstr>
      <vt:lpstr>PORTADA</vt:lpstr>
      <vt:lpstr>GEOGRAFIA</vt:lpstr>
      <vt:lpstr>EV. GEOGRAFIA</vt:lpstr>
      <vt:lpstr>CARTOGRAFIA</vt:lpstr>
      <vt:lpstr>EV. CARTOGRAFIA</vt:lpstr>
      <vt:lpstr>PONDERACIÓN</vt:lpstr>
      <vt:lpstr>RES. TIC</vt:lpstr>
      <vt:lpstr>Hoja1</vt:lpstr>
      <vt:lpstr>RIESGOS</vt:lpstr>
      <vt:lpstr>LIN-OBJ-PROD</vt:lpstr>
      <vt:lpstr>ÁREAS IGN-JJHM</vt:lpstr>
      <vt:lpstr>UNIDADES DE MEDIDA</vt:lpstr>
      <vt:lpstr>PONDERACIONES</vt:lpstr>
      <vt:lpstr>LISTADO CLASIFICADOR</vt:lpstr>
      <vt:lpstr>CARTOGRAFIA!Área_de_impresión</vt:lpstr>
      <vt:lpstr>'CUADRO CONTROL'!Área_de_impresión</vt:lpstr>
      <vt:lpstr>'DISTRIBUCIÓN DE ACTIVIDADES'!Área_de_impresión</vt:lpstr>
      <vt:lpstr>GEOGRAFIA!Área_de_impresión</vt:lpstr>
      <vt:lpstr>'NIVEL DE AVANCE'!Área_de_impresión</vt:lpstr>
      <vt:lpstr>PORTADA!Área_de_impresión</vt:lpstr>
      <vt:lpstr>'RES. TIC'!Área_de_impresión</vt:lpstr>
      <vt:lpstr>Lineamiento_1._Asegurar_la_sostenibilidad_financiera</vt:lpstr>
      <vt:lpstr>Lineamiento_2._Proveer_un_eficiente_servicio_a_los_usuarios</vt:lpstr>
      <vt:lpstr>Lineamiento_3._Posicionar_al_IGNJJHM_como_el_rector_de_la_geografía_nacional.</vt:lpstr>
      <vt:lpstr>Lineamiento_4._Asegurar_la_eficiencia_de_los_procesos_internos_y_del_personal</vt:lpstr>
      <vt:lpstr>LINEAMIENTOS_ESTRATÉGICOS</vt:lpstr>
      <vt:lpstr>Obj._1.1_Financiamiento_Público_Logrado</vt:lpstr>
      <vt:lpstr>Obj._1.3_Acuerdos_de_asesoría_asistencia_y_cooperación_mediante_alianzas_público_público_y_público_privadas_nacionales_e_internacionales.</vt:lpstr>
      <vt:lpstr>Obj._2.1_Público_con_Acceso_a_los_Servicios_de_Información_Geoespacial</vt:lpstr>
      <vt:lpstr>Obj._2.2_Informaciones_Datos_Geoespaciales_y_Asesorías_para_el_Desarrollo_del_Sector_Público_Privado_Educativo_y_Científico_Disponibles.</vt:lpstr>
      <vt:lpstr>Obj._3.1_Promover_el_Instituto_y_su_Posicionamiento_como_Organismo_Rector.</vt:lpstr>
      <vt:lpstr>Obj._3.2_Desarrollar_Relaciones_Interinstitucionales_y_Lograr_Alianzas_Estratégicas_Público_Público_y_Público_Privadas_para_Crear_Sinergia.</vt:lpstr>
      <vt:lpstr>Obj._3.3_Crear_un_Marco_Normativo_Políticas_y_Metodologías_en_Materia_de_Geografía_Cartografía_y_Geodesia.</vt:lpstr>
      <vt:lpstr>Obj._3.4_Crear_Centralizar_y_Gestionar_los_Archivos_de_Datos_Geográficos_y_Cartográficos_a_Nivel_Nacional.</vt:lpstr>
      <vt:lpstr>Obj._3.5_Promover_la_Integración_de_la_Sociedad_al_Conocimiento_y_Cuidado_de_la_Geografía.</vt:lpstr>
      <vt:lpstr>Obj._3.7_Gestionar_la_Infraestructura_de_Datos_Espaciales_De_La_República_Dominicana_IDE_RD.</vt:lpstr>
      <vt:lpstr>Obj._4.1_Direccionamiento_Estratégico_Operativo_y_Arquitectura_Organizacional_Definidos.</vt:lpstr>
      <vt:lpstr>Obj._4.2_Asegurar_el_Uso_de_la_Tecnología_de_Punta.</vt:lpstr>
      <vt:lpstr>Obj._4.3_Asegurar_y_Fortalecer_las_Capacidades_Técnicas_y_Competencias_Necesarias_del_Personal.</vt:lpstr>
      <vt:lpstr>Obj._4.4_Fortalecer_la_Integración_Comunicaciones_y_Trabajo_de_Todo_el_Personal.</vt:lpstr>
      <vt:lpstr>CARTOGRAFIA!Títulos_a_imprimir</vt:lpstr>
      <vt:lpstr>'CUADRO CONTROL'!Títulos_a_imprimir</vt:lpstr>
      <vt:lpstr>GEOGRAFIA!Títulos_a_imprimir</vt:lpstr>
      <vt:lpstr>'RES. TIC'!Títulos_a_imprimir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</dc:creator>
  <cp:lastModifiedBy>Laura Isabel Guzmán</cp:lastModifiedBy>
  <cp:lastPrinted>2021-06-17T19:31:06Z</cp:lastPrinted>
  <dcterms:created xsi:type="dcterms:W3CDTF">2016-03-04T07:28:06Z</dcterms:created>
  <dcterms:modified xsi:type="dcterms:W3CDTF">2021-06-17T19:35:19Z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