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uzman\Desktop\CRONOGRAMAS POA 2021\OCTUBRE-DICIEMBRE\"/>
    </mc:Choice>
  </mc:AlternateContent>
  <xr:revisionPtr revIDLastSave="0" documentId="13_ncr:1_{BDE3992D-6599-473D-8D5F-55C8AF919AEA}" xr6:coauthVersionLast="36" xr6:coauthVersionMax="36" xr10:uidLastSave="{00000000-0000-0000-0000-000000000000}"/>
  <bookViews>
    <workbookView xWindow="0" yWindow="0" windowWidth="20490" windowHeight="7620" activeTab="1" xr2:uid="{00000000-000D-0000-FFFF-FFFF00000000}"/>
  </bookViews>
  <sheets>
    <sheet name="PORTADA" sheetId="49" r:id="rId1"/>
    <sheet name="GEOGRAFIA" sheetId="53" r:id="rId2"/>
    <sheet name="EV. GEOGRAFIA" sheetId="54" r:id="rId3"/>
    <sheet name="CARTOGRAFIA" sheetId="55" r:id="rId4"/>
    <sheet name="Otras act. Cartografía" sheetId="56" r:id="rId5"/>
    <sheet name="EV. CARTOGRAFIA" sheetId="57" r:id="rId6"/>
    <sheet name="PONDERACIÓN" sheetId="46" state="hidden" r:id="rId7"/>
    <sheet name="RIESGOS" sheetId="26" state="hidden" r:id="rId8"/>
    <sheet name="LIN-OBJ-PROD" sheetId="13" state="hidden" r:id="rId9"/>
    <sheet name="ÁREAS IGN-JJHM" sheetId="10" state="hidden" r:id="rId10"/>
    <sheet name="UNIDADES DE MEDIDA" sheetId="14" state="hidden" r:id="rId11"/>
    <sheet name="LISTADO CLASIFICADOR" sheetId="27" state="hidden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CARTOGRAFIA!$A$14:$W$32</definedName>
    <definedName name="_xlnm._FilterDatabase" localSheetId="5" hidden="1">'[1]PRELIMINAR POA'!#REF!</definedName>
    <definedName name="_xlnm._FilterDatabase" localSheetId="2" hidden="1">'[1]PRELIMINAR POA'!#REF!</definedName>
    <definedName name="_xlnm._FilterDatabase" localSheetId="1" hidden="1">'[1]PRELIMINAR POA'!#REF!</definedName>
    <definedName name="_xlnm._FilterDatabase" localSheetId="4" hidden="1">'[2]PRELIMINAR POA'!#REF!</definedName>
    <definedName name="_xlnm._FilterDatabase" localSheetId="6" hidden="1">'[2]PRELIMINAR POA'!#REF!</definedName>
    <definedName name="_xlnm._FilterDatabase" localSheetId="0" hidden="1">'[1]PRELIMINAR POA'!#REF!</definedName>
    <definedName name="_xlnm._FilterDatabase" hidden="1">'[1]PRELIMINAR POA'!#REF!</definedName>
    <definedName name="_xlnm.Print_Area" localSheetId="3">CARTOGRAFIA!$A$1:$Q$47</definedName>
    <definedName name="_xlnm.Print_Area" localSheetId="5">#REF!</definedName>
    <definedName name="_xlnm.Print_Area" localSheetId="2">#REF!</definedName>
    <definedName name="_xlnm.Print_Area" localSheetId="1">GEOGRAFIA!$A$1:$Q$26</definedName>
    <definedName name="_xlnm.Print_Area" localSheetId="4">'Otras act. Cartografía'!$A$1:$I$28</definedName>
    <definedName name="_xlnm.Print_Area" localSheetId="6">#REF!</definedName>
    <definedName name="_xlnm.Print_Area" localSheetId="0">PORTADA!$A$1:$G$49</definedName>
    <definedName name="_xlnm.Print_Area">#REF!</definedName>
    <definedName name="Lineamiento_1._Asegurar_la_sostenibilidad_financiera">'LIN-OBJ-PROD'!$D$2:$D$4</definedName>
    <definedName name="Lineamiento_2._Proveer_un_eficiente_servicio_a_los_usuarios">'LIN-OBJ-PROD'!$E$2:$E$3</definedName>
    <definedName name="Lineamiento_3._Posicionar_al_IGNJJHM_como_el_rector_de_la_geografía_nacional.">'LIN-OBJ-PROD'!$F$2:$F$8</definedName>
    <definedName name="Lineamiento_4._Asegurar_la_eficiencia_de_los_procesos_internos_y_del_personal">'LIN-OBJ-PROD'!$G$2:$G$5</definedName>
    <definedName name="LINEAMIENTOS_ESTRATÉGICOS" localSheetId="6">'[3]LIN-OBJ-PROD'!$A$2:$A$5</definedName>
    <definedName name="LINEAMIENTOS_ESTRATÉGICOS">'LIN-OBJ-PROD'!$A$2:$A$5</definedName>
    <definedName name="MyExchangeRate" localSheetId="3">#REF!</definedName>
    <definedName name="MyExchangeRate" localSheetId="5">#REF!</definedName>
    <definedName name="MyExchangeRate" localSheetId="2">#REF!</definedName>
    <definedName name="MyExchangeRate" localSheetId="1">#REF!</definedName>
    <definedName name="MyExchangeRate" localSheetId="4">#REF!</definedName>
    <definedName name="MyExchangeRate" localSheetId="6">#REF!</definedName>
    <definedName name="MyExchangeRate" localSheetId="0">#REF!</definedName>
    <definedName name="MyExchangeRate">#REF!</definedName>
    <definedName name="Obj._1.1_Financiamiento_Público_Logrado">'LIN-OBJ-PROD'!$H$2:$H$4</definedName>
    <definedName name="Obj._1.3_Acuerdos_de_asesoría_asistencia_y_cooperación_mediante_alianzas_público_público_y_público_privadas_nacionales_e_internacionales.">'LIN-OBJ-PROD'!$I$2</definedName>
    <definedName name="Obj._2.1_Público_con_Acceso_a_los_Servicios_de_Información_Geoespacial">'LIN-OBJ-PROD'!$J$2:$J$4</definedName>
    <definedName name="Obj._2.2_Informaciones_Datos_Geoespaciales_y_Asesorías_para_el_Desarrollo_del_Sector_Público_Privado_Educativo_y_Científico_Disponibles.">'LIN-OBJ-PROD'!$K$2:$K$12</definedName>
    <definedName name="Obj._3.1_Promover_el_Instituto_y_su_Posicionamiento_como_Organismo_Rector.">'LIN-OBJ-PROD'!$L$2:$L$6</definedName>
    <definedName name="Obj._3.2_Desarrollar_Relaciones_Interinstitucionales_y_Lograr_Alianzas_Estratégicas_Público_Público_y_Público_Privadas_para_Crear_Sinergia.">'LIN-OBJ-PROD'!$M$2:$M$5</definedName>
    <definedName name="Obj._3.3_Crear_un_Marco_Normativo_Políticas_y_Metodologías_en_Materia_de_Geografía_Cartografía_y_Geodesia.">'LIN-OBJ-PROD'!$N$2:$N$5</definedName>
    <definedName name="Obj._3.4_Crear_Centralizar_y_Gestionar_los_Archivos_de_Datos_Geográficos_y_Cartográficos_a_Nivel_Nacional.">'LIN-OBJ-PROD'!$O$2:$O$4</definedName>
    <definedName name="Obj._3.5_Promover_la_Integración_de_la_Sociedad_al_Conocimiento_y_Cuidado_de_la_Geografía.">'LIN-OBJ-PROD'!$P$2</definedName>
    <definedName name="Obj._3.7_Gestionar_la_Infraestructura_de_Datos_Espaciales_De_La_República_Dominicana_IDE_RD.">'LIN-OBJ-PROD'!$Q$2:$Q$4</definedName>
    <definedName name="Obj._4.1_Direccionamiento_Estratégico_Operativo_y_Arquitectura_Organizacional_Definidos.">'LIN-OBJ-PROD'!$R$2:$R$12</definedName>
    <definedName name="Obj._4.2_Asegurar_el_Uso_de_la_Tecnología_de_Punta.">'LIN-OBJ-PROD'!$S$2:$S$6</definedName>
    <definedName name="Obj._4.3_Asegurar_y_Fortalecer_las_Capacidades_Técnicas_y_Competencias_Necesarias_del_Personal.">'LIN-OBJ-PROD'!$T$2</definedName>
    <definedName name="Obj._4.4_Fortalecer_la_Integración_Comunicaciones_y_Trabajo_de_Todo_el_Personal.">'LIN-OBJ-PROD'!$U$2:$U$3</definedName>
    <definedName name="OLE_LINK1" localSheetId="3">#REF!</definedName>
    <definedName name="OLE_LINK1" localSheetId="5">#REF!</definedName>
    <definedName name="OLE_LINK1" localSheetId="2">#REF!</definedName>
    <definedName name="OLE_LINK1" localSheetId="1">#REF!</definedName>
    <definedName name="OLE_LINK1" localSheetId="4">#REF!</definedName>
    <definedName name="OLE_LINK1" localSheetId="6">#REF!</definedName>
    <definedName name="OLE_LINK1" localSheetId="0">#REF!</definedName>
    <definedName name="OLE_LINK1">#REF!</definedName>
    <definedName name="_xlnm.Print_Titles" localSheetId="3">CARTOGRAFIA!$12:$14</definedName>
    <definedName name="_xlnm.Print_Titles" localSheetId="5">#REF!</definedName>
    <definedName name="_xlnm.Print_Titles" localSheetId="2">#REF!</definedName>
    <definedName name="_xlnm.Print_Titles" localSheetId="1">GEOGRAFIA!$15:$17</definedName>
    <definedName name="_xlnm.Print_Titles" localSheetId="4">#REF!</definedName>
    <definedName name="_xlnm.Print_Titles" localSheetId="6">#REF!</definedName>
    <definedName name="_xlnm.Print_Titles" localSheetId="0">#REF!</definedName>
    <definedName name="_xlnm.Print_Titles">#REF!</definedName>
    <definedName name="x" localSheetId="3">#REF!</definedName>
    <definedName name="x" localSheetId="5">#REF!</definedName>
    <definedName name="x" localSheetId="2">#REF!</definedName>
    <definedName name="x" localSheetId="1">#REF!</definedName>
    <definedName name="x" localSheetId="4">#REF!</definedName>
    <definedName name="x" localSheetId="6">#REF!</definedName>
    <definedName name="x" localSheetId="0">#REF!</definedName>
    <definedName name="x">#REF!</definedName>
    <definedName name="Z_4636F452_EA90_4649_AA40_380207579D3F_.wvu.Rows" localSheetId="4" hidden="1">'[2]PRELIMINAR POA'!$191:$191,'[2]PRELIMINAR POA'!$3699:$3705</definedName>
    <definedName name="Z_4636F452_EA90_4649_AA40_380207579D3F_.wvu.Rows" localSheetId="6" hidden="1">'[2]PRELIMINAR POA'!$191:$191,'[2]PRELIMINAR POA'!$3699:$3705</definedName>
    <definedName name="Z_4636F452_EA90_4649_AA40_380207579D3F_.wvu.Rows" hidden="1">'[1]PRELIMINAR POA'!$191:$191,'[1]PRELIMINAR POA'!$3699:$3705</definedName>
    <definedName name="Z_A01F15F0_446B_4031_8939_F73EA6CB975B_.wvu.Rows" localSheetId="4" hidden="1">'[4]POA GENERAL'!$191:$191,'[4]POA GENERAL'!$2787:$2787,'[4]POA GENERAL'!$3699:$3705</definedName>
    <definedName name="Z_A01F15F0_446B_4031_8939_F73EA6CB975B_.wvu.Rows" localSheetId="6" hidden="1">'[4]POA GENERAL'!$191:$191,'[4]POA GENERAL'!$2787:$2787,'[4]POA GENERAL'!$3699:$3705</definedName>
    <definedName name="Z_A01F15F0_446B_4031_8939_F73EA6CB975B_.wvu.Rows" hidden="1">'[5]POA GENERAL'!$191:$191,'[5]POA GENERAL'!$2787:$2787,'[5]POA GENERAL'!$3699:$3705</definedName>
    <definedName name="Z_A4678EA1_6D48_4DAD_9A41_8C1ADB2E3BBF_.wvu.Rows" localSheetId="4" hidden="1">'[2]PRELIMINAR POA'!$191:$191,'[2]PRELIMINAR POA'!$2787:$2787,'[2]PRELIMINAR POA'!$3699:$3705</definedName>
    <definedName name="Z_A4678EA1_6D48_4DAD_9A41_8C1ADB2E3BBF_.wvu.Rows" localSheetId="6" hidden="1">'[2]PRELIMINAR POA'!$191:$191,'[2]PRELIMINAR POA'!$2787:$2787,'[2]PRELIMINAR POA'!$3699:$3705</definedName>
    <definedName name="Z_A4678EA1_6D48_4DAD_9A41_8C1ADB2E3BBF_.wvu.Rows" hidden="1">'[1]PRELIMINAR POA'!$191:$191,'[1]PRELIMINAR POA'!$2787:$2787,'[1]PRELIMINAR POA'!$3699:$3705</definedName>
    <definedName name="Z_BFDEDB31_9899_48A8_914B_CA36B71B031E_.wvu.Rows" localSheetId="4" hidden="1">'[2]PRELIMINAR POA'!$191:$191,'[2]PRELIMINAR POA'!$2787:$2787,'[2]PRELIMINAR POA'!$3699:$3705</definedName>
    <definedName name="Z_BFDEDB31_9899_48A8_914B_CA36B71B031E_.wvu.Rows" localSheetId="6" hidden="1">'[2]PRELIMINAR POA'!$191:$191,'[2]PRELIMINAR POA'!$2787:$2787,'[2]PRELIMINAR POA'!$3699:$3705</definedName>
    <definedName name="Z_BFDEDB31_9899_48A8_914B_CA36B71B031E_.wvu.Rows" hidden="1">'[1]PRELIMINAR POA'!$191:$191,'[1]PRELIMINAR POA'!$2787:$2787,'[1]PRELIMINAR POA'!$3699:$3705</definedName>
  </definedNames>
  <calcPr calcId="191029"/>
  <fileRecoveryPr autoRecover="0"/>
</workbook>
</file>

<file path=xl/calcChain.xml><?xml version="1.0" encoding="utf-8"?>
<calcChain xmlns="http://schemas.openxmlformats.org/spreadsheetml/2006/main">
  <c r="G12" i="57" l="1"/>
  <c r="J46" i="55" l="1"/>
  <c r="J44" i="55"/>
  <c r="J42" i="55"/>
  <c r="J38" i="55"/>
  <c r="J34" i="55"/>
  <c r="J33" i="55"/>
  <c r="J30" i="55"/>
  <c r="J27" i="55"/>
  <c r="J25" i="55"/>
  <c r="J21" i="55"/>
  <c r="J20" i="55"/>
  <c r="J18" i="55"/>
  <c r="J17" i="55"/>
  <c r="J15" i="55"/>
  <c r="G16" i="54" l="1"/>
  <c r="G15" i="54"/>
  <c r="G14" i="54"/>
  <c r="G13" i="54"/>
  <c r="G12" i="54"/>
  <c r="J19" i="53"/>
  <c r="D31" i="53" l="1"/>
  <c r="C31" i="53"/>
  <c r="M46" i="55" l="1"/>
  <c r="M44" i="55"/>
  <c r="M42" i="55"/>
  <c r="M38" i="55"/>
  <c r="M34" i="55"/>
  <c r="M33" i="55"/>
  <c r="M30" i="55"/>
  <c r="M27" i="55"/>
  <c r="M25" i="55"/>
  <c r="M22" i="55"/>
  <c r="M21" i="55"/>
  <c r="M20" i="55"/>
  <c r="M18" i="55"/>
  <c r="M17" i="55"/>
  <c r="M15" i="55"/>
  <c r="J22" i="55"/>
  <c r="P15" i="55"/>
  <c r="O15" i="55"/>
  <c r="N15" i="55"/>
  <c r="P25" i="53" l="1"/>
  <c r="O25" i="53"/>
  <c r="N25" i="53"/>
  <c r="M25" i="53"/>
  <c r="P22" i="53"/>
  <c r="O22" i="53"/>
  <c r="N22" i="53"/>
  <c r="M22" i="53"/>
  <c r="J24" i="53"/>
  <c r="P20" i="53"/>
  <c r="O20" i="53"/>
  <c r="N20" i="53"/>
  <c r="M20" i="53"/>
  <c r="J22" i="53"/>
  <c r="J21" i="53" l="1"/>
  <c r="J18" i="53"/>
  <c r="P18" i="53"/>
  <c r="O18" i="53"/>
  <c r="N18" i="53"/>
  <c r="M18" i="53"/>
  <c r="G13" i="57" l="1"/>
  <c r="G14" i="57"/>
  <c r="G15" i="57"/>
  <c r="G16" i="57"/>
  <c r="N17" i="55"/>
  <c r="O17" i="55"/>
  <c r="P17" i="55"/>
  <c r="N18" i="55"/>
  <c r="O18" i="55"/>
  <c r="P18" i="55"/>
  <c r="N20" i="55"/>
  <c r="O20" i="55"/>
  <c r="P20" i="55"/>
  <c r="N21" i="55"/>
  <c r="O21" i="55"/>
  <c r="P21" i="55"/>
  <c r="N22" i="55"/>
  <c r="O22" i="55"/>
  <c r="P22" i="55"/>
  <c r="N25" i="55"/>
  <c r="O25" i="55"/>
  <c r="P25" i="55"/>
  <c r="N27" i="55"/>
  <c r="O27" i="55"/>
  <c r="P27" i="55"/>
  <c r="N30" i="55"/>
  <c r="O30" i="55"/>
  <c r="P30" i="55"/>
  <c r="N33" i="55"/>
  <c r="O33" i="55"/>
  <c r="P33" i="55"/>
  <c r="N34" i="55"/>
  <c r="O34" i="55"/>
  <c r="P34" i="55"/>
  <c r="N38" i="55"/>
  <c r="O38" i="55"/>
  <c r="P38" i="55"/>
  <c r="N42" i="55"/>
  <c r="O42" i="55"/>
  <c r="P42" i="55"/>
  <c r="N44" i="55"/>
  <c r="O44" i="55"/>
  <c r="P44" i="55"/>
  <c r="N46" i="55"/>
  <c r="O46" i="55"/>
  <c r="P46" i="55"/>
  <c r="A50" i="55"/>
  <c r="C50" i="55"/>
  <c r="D50" i="55"/>
  <c r="G17" i="57" l="1"/>
  <c r="H12" i="57" s="1"/>
  <c r="H14" i="57" l="1"/>
  <c r="H13" i="57"/>
  <c r="H15" i="57"/>
  <c r="M19" i="53"/>
  <c r="N19" i="53"/>
  <c r="O19" i="53"/>
  <c r="P19" i="53"/>
  <c r="M21" i="53"/>
  <c r="N21" i="53"/>
  <c r="O21" i="53"/>
  <c r="P21" i="53"/>
  <c r="M24" i="53"/>
  <c r="N24" i="53"/>
  <c r="O24" i="53"/>
  <c r="P24" i="53"/>
  <c r="J26" i="53"/>
  <c r="M26" i="53"/>
  <c r="N26" i="53"/>
  <c r="O26" i="53"/>
  <c r="P26" i="53"/>
  <c r="A29" i="53"/>
  <c r="C29" i="53"/>
  <c r="D29" i="53"/>
  <c r="H17" i="57" l="1"/>
  <c r="G17" i="54"/>
  <c r="H12" i="54" s="1"/>
  <c r="H14" i="54" l="1"/>
  <c r="H13" i="54"/>
  <c r="H15" i="54"/>
  <c r="H17" i="5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Users\r.bernard\Desktop\MATRIZ POA\PRUEBA MATRIZ MODELO POA 2020.xlsx" keepAlive="1" name="PRUEBA MATRIZ MODELO POA 2020" type="5" refreshedVersion="0" new="1" background="1">
    <dbPr connection="Provider=Microsoft.ACE.OLEDB.12.0;Password=&quot;&quot;;User ID=Admin;Data Source=C:\Users\r.bernard\Desktop\MATRIZ POA\PRUEBA MATRIZ MODELO POA 2020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POA DAF$'" commandType="3"/>
  </connection>
  <connection id="2" xr16:uid="{00000000-0015-0000-FFFF-FFFF01000000}" sourceFile="C:\Users\r.bernard\Desktop\MATRIZ POA\PRUEBA MATRIZ MODELO POA 2020.xlsx" keepAlive="1" name="PRUEBA MATRIZ MODELO POA 20201" type="5" refreshedVersion="0" new="1" background="1">
    <dbPr connection="Provider=Microsoft.ACE.OLEDB.12.0;Password=&quot;&quot;;User ID=Admin;Data Source=C:\Users\r.bernard\Desktop\MATRIZ POA\PRUEBA MATRIZ MODELO POA 2020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POA RRHH$'" commandType="3"/>
  </connection>
</connections>
</file>

<file path=xl/sharedStrings.xml><?xml version="1.0" encoding="utf-8"?>
<sst xmlns="http://schemas.openxmlformats.org/spreadsheetml/2006/main" count="1012" uniqueCount="759">
  <si>
    <t xml:space="preserve">NO. </t>
  </si>
  <si>
    <t>INSTITUTO GEOGRÁFICO NACIONAL</t>
  </si>
  <si>
    <t>PRODUCTO</t>
  </si>
  <si>
    <t>"José Joaquín Hungría Morell"</t>
  </si>
  <si>
    <t>ACCIONES</t>
  </si>
  <si>
    <t>Viáticos fuera del país</t>
  </si>
  <si>
    <t>Viáticos dentro del país</t>
  </si>
  <si>
    <t>Sobresueldos</t>
  </si>
  <si>
    <t>Servicios legales</t>
  </si>
  <si>
    <t>Servicios fijos</t>
  </si>
  <si>
    <t>Servicios de pintura y derivados con fines de higiene y embellecimiento</t>
  </si>
  <si>
    <t>Servicios</t>
  </si>
  <si>
    <t>Remuneraciones al personal fijo</t>
  </si>
  <si>
    <t>Publicidad y propaganda</t>
  </si>
  <si>
    <t>Programas de informática y base de datos</t>
  </si>
  <si>
    <t>Productos eléctricos y afines</t>
  </si>
  <si>
    <t>Prestaciones económicas</t>
  </si>
  <si>
    <t>Pólizas para bienes muebles adquiridos</t>
  </si>
  <si>
    <t>Obras menores en edificaciones</t>
  </si>
  <si>
    <t>Mantenimiento y reparación de vehículos</t>
  </si>
  <si>
    <t>Llantas y neumáticos</t>
  </si>
  <si>
    <t>Instalaciones eléctricas</t>
  </si>
  <si>
    <t>Impresión y encuadernación</t>
  </si>
  <si>
    <t>Fumigación</t>
  </si>
  <si>
    <t>Equipos y accesorios de informática</t>
  </si>
  <si>
    <t>Electrodomésticos</t>
  </si>
  <si>
    <t>Contribuciones al seguro de salud</t>
  </si>
  <si>
    <t>Contribuciones al seguro de riesgo laboral</t>
  </si>
  <si>
    <t>Contribuciones al seguro de pensiones</t>
  </si>
  <si>
    <t>Contribuciones a la seguridad social</t>
  </si>
  <si>
    <t>Consultoría</t>
  </si>
  <si>
    <t>Compensación</t>
  </si>
  <si>
    <t>Combustible</t>
  </si>
  <si>
    <t>Capacitación</t>
  </si>
  <si>
    <t>Bonos para útiles diversos</t>
  </si>
  <si>
    <t>Alquiler local institucional</t>
  </si>
  <si>
    <t>Alquiler de maquinarias y equipos</t>
  </si>
  <si>
    <t>LINEAMIENTOS ESTRATÉGICOS</t>
  </si>
  <si>
    <t>OBJETIVOS ESTRATÉGICOS</t>
  </si>
  <si>
    <t>2.1 Público con Acceso a los Servicios de Información Geoespacial</t>
  </si>
  <si>
    <t>3.2 Desarrollar Relaciones Interinstitucionales y Lograr Alianzas Estratégicas Público-Público y Público Privadas para Crear Sinergia</t>
  </si>
  <si>
    <t>4.1 Direccionamiento Estratégico Operativo y Arquitectura Organizacional Definidos</t>
  </si>
  <si>
    <t>4.2 Asegurar el Uso de la Tecnología de Punta</t>
  </si>
  <si>
    <t>4.3 Asegurar y Fortalecer las Capacidades Técnicas y Competencias Necesarias del Personal</t>
  </si>
  <si>
    <t>Desarrollo de Diversas Actividades Orientadas a una Gestión Administrativa Financiera Eficiente y Eficaz</t>
  </si>
  <si>
    <t>Desarrollo de Proyectos de Cooperación Nacional e Internacional</t>
  </si>
  <si>
    <t>Fortalecimiento del portal web institucional</t>
  </si>
  <si>
    <t>Disponibilidad de cartografía base de dos municipios de la república dominicana</t>
  </si>
  <si>
    <t>Disponibilidad de una planificación eficiente y eficaz en materia de ética y transparencia</t>
  </si>
  <si>
    <t>Posicionamiento del Instituto Geográfico Nacional "José Joaquín Hungría Morell".</t>
  </si>
  <si>
    <t>Vinculación y coordinación para la integración del IGN-JJHM con organismos públicos y privados.</t>
  </si>
  <si>
    <t>Disponibilidad de convenios y/o acuerdos internacionales y/o nacionales.</t>
  </si>
  <si>
    <t>Integración del IGN-JJHM en espacios nacionales e internacionales</t>
  </si>
  <si>
    <t>Elaboración de normas técnicas de representación cartográfica.</t>
  </si>
  <si>
    <t>Implementación norma geodésica de nivel nacional</t>
  </si>
  <si>
    <t>Contribución y apoyo técnico a iniciativas y actividades a nivel regional.</t>
  </si>
  <si>
    <t>Elaboración de atlas de la región suroeste.</t>
  </si>
  <si>
    <t>Información geoespacial en el archivo cartográfico nacional incrementada.</t>
  </si>
  <si>
    <t>Fortalecimiento de las capacidades para la elaboración de normativas, regulaciones y protocolos para la gestión de la información geoespacial.</t>
  </si>
  <si>
    <t>Actualización continua  del geoportal (catálogo de servicios) de la república dominicana.</t>
  </si>
  <si>
    <t>Fortalecimiento de la infraestructura de datos espaciales de la república dominicana (IDE-RD).</t>
  </si>
  <si>
    <t>Disponibilidad de mobiliarios, materiales y/o equipos en cumplimiento a la ley de compras y contrataciones no. 340-06 y su reglamento de aplicación no. 543-12</t>
  </si>
  <si>
    <t>Mantenimiento de activos institucionales de manera oportuna.</t>
  </si>
  <si>
    <t>Disponibilidad de mapa de procesos del IGN-JJHM.</t>
  </si>
  <si>
    <t>Diseño y rediseño de documentos procedimentales institucionales</t>
  </si>
  <si>
    <t>Implementación de herramientas para elevar la calidad institucional.</t>
  </si>
  <si>
    <t>Rendición de cuentas oportuna mediante la elaboración de la memoria institucional.</t>
  </si>
  <si>
    <t>Fortalecimiento del subsistema de reclutamiento y selección de personal en cumplimiento a la ley no. 41-08 y sus reglamentos de aplicación.</t>
  </si>
  <si>
    <t>Disponibilidad de manual de cargo y escala salarial institucional.</t>
  </si>
  <si>
    <t>Desarrollo de diversas actividades para elevar los indicadores de gestión humana.</t>
  </si>
  <si>
    <t>Desarrollo de acciones en materia jurídica vinculadas a las funciones del IGN-JJHM.</t>
  </si>
  <si>
    <t>Disponibilidad de equipos tecnológicos y de comunicaciones.</t>
  </si>
  <si>
    <t>Implementación de sistema informático de mesa de ayuda</t>
  </si>
  <si>
    <t>Fortalecimiento del subsistema de capacitación alineado a la ley 41-08 de función pública y sus reglamentos de aplicación</t>
  </si>
  <si>
    <t>Fortalecimiento de los subsistemas de compensación y beneficios.</t>
  </si>
  <si>
    <t>Desarrollo e implementación de encuesta de clima organizacional en el IGN-JJJHM.</t>
  </si>
  <si>
    <t>ÁREAS IGN-JJHM</t>
  </si>
  <si>
    <t>Dirección de Geografía</t>
  </si>
  <si>
    <t>Dirección de Cartografía</t>
  </si>
  <si>
    <t>División de Comunicaciones</t>
  </si>
  <si>
    <t>Departamento de Recursos Humanos</t>
  </si>
  <si>
    <t>Departamento de Planificación y Desarrollo</t>
  </si>
  <si>
    <t>Departamento Jurídico</t>
  </si>
  <si>
    <t>Oficina de acceso a la Información Pública</t>
  </si>
  <si>
    <t>Departamento Administrativo Financiero</t>
  </si>
  <si>
    <t xml:space="preserve">División de Tecnología de la Información y Comunicación </t>
  </si>
  <si>
    <t>Comisión de Ética Pública</t>
  </si>
  <si>
    <t>1.2 Áreas de actuación rentables desarrolladas.</t>
  </si>
  <si>
    <r>
      <t xml:space="preserve">Lineamiento 2. </t>
    </r>
    <r>
      <rPr>
        <b/>
        <sz val="10"/>
        <color theme="1"/>
        <rFont val="Arial"/>
        <family val="2"/>
      </rPr>
      <t>Proveer un eficiente servicio a los usuarios</t>
    </r>
  </si>
  <si>
    <r>
      <t xml:space="preserve">Lineamiento 4. </t>
    </r>
    <r>
      <rPr>
        <b/>
        <sz val="10"/>
        <color theme="1"/>
        <rFont val="Arial"/>
        <family val="2"/>
      </rPr>
      <t>Asegurar la eficiencia de los procesos internos y del personal</t>
    </r>
  </si>
  <si>
    <r>
      <t xml:space="preserve">Lineamiento 3. </t>
    </r>
    <r>
      <rPr>
        <b/>
        <sz val="10"/>
        <color theme="1"/>
        <rFont val="Arial"/>
        <family val="2"/>
      </rPr>
      <t>Posicionar al IGNJJHM como el rector de la geografía nacional.</t>
    </r>
  </si>
  <si>
    <t>PRODUCTOS</t>
  </si>
  <si>
    <t>Plan Anual de Compras y Contrataciones PACC 2020 Elaborado</t>
  </si>
  <si>
    <t>Producción de Documentos de Procesos Administrativos Financieros del IGNJJHM</t>
  </si>
  <si>
    <r>
      <t xml:space="preserve">Lineamiento 1. </t>
    </r>
    <r>
      <rPr>
        <b/>
        <sz val="10"/>
        <color theme="1"/>
        <rFont val="Arial"/>
        <family val="2"/>
      </rPr>
      <t>Asegurar la sostenibilidad financiera</t>
    </r>
  </si>
  <si>
    <t>1.1 Financiamiento Público Logrado.</t>
  </si>
  <si>
    <t>Disponibilidad de mapas e imágenes aéreas y/o satelitales en la página web</t>
  </si>
  <si>
    <t>Elaboración de la metodología para la creación del catastro multipropósito.</t>
  </si>
  <si>
    <t>Nomenclátor geográfico de la República Dominicana</t>
  </si>
  <si>
    <t>Proceso de regularización cartográfica de límites políticos  administrativos</t>
  </si>
  <si>
    <t>Fortalecimiento de la red geodésica nacional</t>
  </si>
  <si>
    <t>Asistencia técnica a instituciones públicas y privadas ofrecidas de manera oportuna</t>
  </si>
  <si>
    <t>Desarrollo de programa de ética e  integridad focalizado en los servidores públicos del IGNJJHM</t>
  </si>
  <si>
    <t>Desarrollo de programa de transparencia focalizado en los servidores públicos del IGNJJHM</t>
  </si>
  <si>
    <t>Desarrollo de programa de integridad en la gestión administrativa focalizado en los servidores públicos del IGNJJHM</t>
  </si>
  <si>
    <t>Cumplimiento de la ley no. 200 04 de libre acceso a la información pública en el instituto geográfico nacional José Joaquín Hungría Morell</t>
  </si>
  <si>
    <t>Elaboración y publicación de mapa político administrativo oficial 2018</t>
  </si>
  <si>
    <t>Monitoreo de medios de comunicación, radio, televisión, prensa escrita y digital</t>
  </si>
  <si>
    <t>Posicionamiento del Instituto Geográfico Nacional José Joaquín Hungría Morell</t>
  </si>
  <si>
    <t>Promoción de la institución mediante la incorporación en medios, vías y canales de comunicación</t>
  </si>
  <si>
    <t>Disponibilidad de convenios y o acuerdos internacionales y/o nacionales</t>
  </si>
  <si>
    <t>Vinculación y coordinación para la integración del IGN JJHM con organismos públicos y privados</t>
  </si>
  <si>
    <t>Integración a eventos internacionales 2019 vinculados al sector geodésico y cartográfico</t>
  </si>
  <si>
    <t>Integración del IGN JJHM en espacios nacionales e internacionales</t>
  </si>
  <si>
    <t>Elaboración de normas técnicas de representación cartográfica</t>
  </si>
  <si>
    <t>Contribución y apoyo técnico a iniciativas y actividades a nivel regional</t>
  </si>
  <si>
    <t>Elaboración preliminar del marco normativo de aplicación de la ley núm 208 14</t>
  </si>
  <si>
    <t>Elaboración de atlas de la región suroeste</t>
  </si>
  <si>
    <t>Información geoespacial en el archivo cartográfico nacional incrementada</t>
  </si>
  <si>
    <t>Organización de eventos y actividades educativas y formativas para la integración de la sociedad al conocimiento de la geografía</t>
  </si>
  <si>
    <t>Fortalecimiento de las capacidades para la elaboración de normativas, regulaciones y protocolos para la gestión de la información geoespacial</t>
  </si>
  <si>
    <t>Fortalecimiento de la infraestructura de datos espaciales de la república dominicana IDE RD</t>
  </si>
  <si>
    <t>Actualización continua  del geoportal catálogo de servicios de la república dominicana</t>
  </si>
  <si>
    <t>Disponibilidad de mobiliarios, materiales y o equipos en cumplimiento a la ley de compras y contrataciones no 340 06 y su reglamento de aplicación no 543 12</t>
  </si>
  <si>
    <t>Elaboración del plan operativo anual 2020 del IGN JJHM</t>
  </si>
  <si>
    <t>Mantenimiento de activos institucionales de manera oportuna</t>
  </si>
  <si>
    <t>Disponibilidad de mapa de procesos del IGN JJHM</t>
  </si>
  <si>
    <t>Seguimiento, monitoreo y evaluación de la planificación institucional</t>
  </si>
  <si>
    <t>Implementación de herramientas para elevar la calidad institucional</t>
  </si>
  <si>
    <t>Rendición de cuentas oportuna mediante la elaboración de la memoria institucional</t>
  </si>
  <si>
    <t>Fortalecimiento del subsistema de reclutamiento y selección de personal en cumplimiento a la ley no 41 08 y sus reglamentos de aplicación</t>
  </si>
  <si>
    <t>Disponibilidad de manual de cargo y escala salarial institucional</t>
  </si>
  <si>
    <t>Desarrollo de diversas actividades para elevar los indicadores de gestión humana</t>
  </si>
  <si>
    <t>Desarrollo de acciones en materia jurídica vinculadas a las funciones del IGN JJHM</t>
  </si>
  <si>
    <t>Disponibilidad de equipos tecnológicos y de comunicaciones</t>
  </si>
  <si>
    <t>Disponibilidad de licenciamiento de softwares</t>
  </si>
  <si>
    <t>Cumplimiento de las normas y políticas establecidas por la oficina presidencial de tecnología de la información y comunicación OPTIC</t>
  </si>
  <si>
    <t>2.2 Informaciones, Datos Geoespaciales y Asesorías para el Desarrollo del Sector Público, Privado, Educativo y Científico Disponibles.</t>
  </si>
  <si>
    <t>3.1 Promover el Instituto y su Posicionamiento como Organismo Rector.</t>
  </si>
  <si>
    <t>3.2 Desarrollar Relaciones Interinstitucionales y Lograr Alianzas Estratégicas Público Público y Público Privadas para Crear Sinergia.</t>
  </si>
  <si>
    <t>3.3 Crear un Marco Normativo, Políticas y Metodologías en Materia de Geografía, Cartografía y Geodesia.</t>
  </si>
  <si>
    <t>3.4 Crear, Centralizar y Gestionar los Archivos de Datos Geográficos y Cartográficos a Nivel Nacional.</t>
  </si>
  <si>
    <t>3.5 Promover la Integración de la Sociedad al Conocimiento y Cuidado de la Geografía.</t>
  </si>
  <si>
    <t>3.6 Fomentar investigaciones en el ámbito de la geografía, cartografía y geodesia.</t>
  </si>
  <si>
    <t>3.7 Gestionar la Infraestructura de Datos Espaciales De La República Dominicana IDE RD.</t>
  </si>
  <si>
    <t>4.1 Direccionamiento Estratégico Operativo y Arquitectura Organizacional Definidos.</t>
  </si>
  <si>
    <t>4.2 Asegurar el Uso de la Tecnología de Punta.</t>
  </si>
  <si>
    <t>4.3 Asegurar y Fortalecer las Capacidades Técnicas y Competencias Necesarias del Personal.</t>
  </si>
  <si>
    <t>4.4 Fortalecer la Integración, Comunicaciones y Trabajo de Todo el Personal.</t>
  </si>
  <si>
    <t>1.3 Acuerdos de asesoría, asistencia y cooperación, mediante alianzas público público y público privadas nacionales e internacionales.</t>
  </si>
  <si>
    <t>Obj. 1.1 Financiamiento Público Logrado</t>
  </si>
  <si>
    <t>Obj. 1.2 Áreas de actuación rentables desarrolladas.</t>
  </si>
  <si>
    <t>Obj. 2.1 Público con Acceso a los Servicios de Información Geoespacial</t>
  </si>
  <si>
    <t>Obj. 2.2 Informaciones, Datos Geoespaciales y Asesorías para el Desarrollo del Sector Público, Privado, Educativo y Científico Disponibles.</t>
  </si>
  <si>
    <t>Obj. 3.1 Promover el Instituto y su Posicionamiento como Organismo Rector.</t>
  </si>
  <si>
    <t>Obj. 3.2 Desarrollar Relaciones Interinstitucionales y Lograr Alianzas Estratégicas Público Público y Público Privadas para Crear Sinergia.</t>
  </si>
  <si>
    <t>Obj. 3.3 Crear un Marco Normativo, Políticas y Metodologías en Materia de Geografía, Cartografía y Geodesia.</t>
  </si>
  <si>
    <t>Obj. 3.4 Crear, Centralizar y Gestionar los Archivos de Datos Geográficos y Cartográficos a Nivel Nacional.</t>
  </si>
  <si>
    <t>Obj. 4.1 Direccionamiento Estratégico Operativo y Arquitectura Organizacional Definidos.</t>
  </si>
  <si>
    <t>Obj. 4.2 Asegurar el Uso de la Tecnología de Punta.</t>
  </si>
  <si>
    <t>Obj. 4.3 Asegurar y Fortalecer las Capacidades Técnicas y Competencias Necesarias del Personal.</t>
  </si>
  <si>
    <t>Obj. 4.4 Fortalecer la Integración, Comunicaciones y Trabajo de Todo el Personal.</t>
  </si>
  <si>
    <t>Caja </t>
  </si>
  <si>
    <t>Centímetro</t>
  </si>
  <si>
    <t>Centímetro cuadrado</t>
  </si>
  <si>
    <t>Ciento</t>
  </si>
  <si>
    <t>Decena </t>
  </si>
  <si>
    <t>Decímetro</t>
  </si>
  <si>
    <t>Día</t>
  </si>
  <si>
    <t>Docena </t>
  </si>
  <si>
    <t>Galón</t>
  </si>
  <si>
    <t>Gramo</t>
  </si>
  <si>
    <t>Hora </t>
  </si>
  <si>
    <t>Hora hombre</t>
  </si>
  <si>
    <t>Kilogramo</t>
  </si>
  <si>
    <t>Kilómetro</t>
  </si>
  <si>
    <t>Kilómetro cuadrado</t>
  </si>
  <si>
    <t>Libra</t>
  </si>
  <si>
    <t>Litro</t>
  </si>
  <si>
    <t>Mes</t>
  </si>
  <si>
    <t>Metro</t>
  </si>
  <si>
    <t>Metro cuadrado</t>
  </si>
  <si>
    <t>Metro cúbico</t>
  </si>
  <si>
    <t>Miligramo</t>
  </si>
  <si>
    <t>Milímetro</t>
  </si>
  <si>
    <t>Milla</t>
  </si>
  <si>
    <t>Millar</t>
  </si>
  <si>
    <t>Onza</t>
  </si>
  <si>
    <t>Paquete</t>
  </si>
  <si>
    <t>Pie</t>
  </si>
  <si>
    <t>Pie cuadrado</t>
  </si>
  <si>
    <t>Pie cúbico</t>
  </si>
  <si>
    <t>Pulgada</t>
  </si>
  <si>
    <t>Pulgada cuadrada</t>
  </si>
  <si>
    <t>Quinientas unidades</t>
  </si>
  <si>
    <t>Quintal</t>
  </si>
  <si>
    <t>Resma</t>
  </si>
  <si>
    <t>Semana</t>
  </si>
  <si>
    <t>Tonelada</t>
  </si>
  <si>
    <t>Unidad</t>
  </si>
  <si>
    <t>Yarda</t>
  </si>
  <si>
    <t>Yarda cuadrada</t>
  </si>
  <si>
    <t>Almohadilla para mouse</t>
  </si>
  <si>
    <t>Artículos de limpieza</t>
  </si>
  <si>
    <t>CPU</t>
  </si>
  <si>
    <t>Sacapuntas eléctrico</t>
  </si>
  <si>
    <t>Teclado</t>
  </si>
  <si>
    <t>Es cuando se ejecuta una parte de los resultados esperados.</t>
  </si>
  <si>
    <t>Son aquellas que aún llegada o no su fecha de ejecución la misma es postergada.</t>
  </si>
  <si>
    <t>Cuando llegada su fecha de ejecución, la misma no presenta ningún tipo de avance.</t>
  </si>
  <si>
    <t>Obj. 3.5 Promover la Integración de la Sociedad al Conocimiento y Cuidado de la Geografía.</t>
  </si>
  <si>
    <t>Obj. 3.6 Fomentar investigaciones en el ámbito de la geografía, cartografía y geodesia.</t>
  </si>
  <si>
    <t>Obj. 3.7 Gestionar la Infraestructura de Datos Espaciales De La República Dominicana IDE RD.</t>
  </si>
  <si>
    <t>Obj. 3.7 Gestionar la Infraestructura de Datos Espaciales De La República Dominicana (IDE-RD).</t>
  </si>
  <si>
    <t>Implementación norma geodésica de nivel nacional.</t>
  </si>
  <si>
    <t>Elaboración preliminar del marco normativo de aplicación de la ley núm.208-14.</t>
  </si>
  <si>
    <t>Nomenclátor geográfico de la República Dominicana.</t>
  </si>
  <si>
    <t>Fortalecimiento de la red geodésica nacional.</t>
  </si>
  <si>
    <t>Desarrollo de programa de ética e  integridad focalizado en los servidores públicos del IGNJJHM.</t>
  </si>
  <si>
    <t>Desarrollo de programa de transparencia focalizado en los servidores públicos del IGNJJHM.</t>
  </si>
  <si>
    <t>Desarrollo de programa de integridad en la gestión administrativa focalizado en los servidores públicos del IGNJJHM.</t>
  </si>
  <si>
    <t>Disponibilidad de una planificación eficiente y eficaz en materia de ética y transparencia.</t>
  </si>
  <si>
    <t>Cumplimiento de la ley no. 200 04 de libre acceso a la información pública en el instituto geográfico nacional José Joaquín Hungría Morell.</t>
  </si>
  <si>
    <t>Desarrollo de Proyectos de Cooperación Nacional e Internacional.</t>
  </si>
  <si>
    <t>Obj. 1.3 Acuerdos de asesoría asistencia y cooperación mediante alianzas público público y público privadas nacionales e internacionales.</t>
  </si>
  <si>
    <t>Obj. 2.2 Informaciones Datos Geoespaciales y Asesorías para el Desarrollo del Sector Público Privado Educativo y Científico Disponibles.</t>
  </si>
  <si>
    <t>Obj. 3.3 Crear un Marco Normativo Políticas y Metodologías en Materia de Geografía Cartografía y Geodesia.</t>
  </si>
  <si>
    <t>Obj. 3.4 Crear Centralizar y Gestionar los Archivos de Datos Geográficos y Cartográficos a Nivel Nacional.</t>
  </si>
  <si>
    <t>Obj. 4.4 Fortalecer la Integración Comunicaciones y Trabajo de Todo el Personal.</t>
  </si>
  <si>
    <t>No disponibilidad de recursos económicos</t>
  </si>
  <si>
    <t>No disponibilidad de recursos humanos</t>
  </si>
  <si>
    <t>Falta de voluntad política</t>
  </si>
  <si>
    <t>No disponibilidad de información</t>
  </si>
  <si>
    <t>Falta de respuesta por parte de los involucrados</t>
  </si>
  <si>
    <t>No disponibilidad de recursos tecnológicos</t>
  </si>
  <si>
    <t>No cumplimiento de los tiempos establecidos por el consultor</t>
  </si>
  <si>
    <t>Falta de respuesta e integración por parte de las instituciones públicas</t>
  </si>
  <si>
    <t>No cumplimiento de los tiempos establecidos</t>
  </si>
  <si>
    <t>Lentitud en la toma de decisiones</t>
  </si>
  <si>
    <t>Falta de proveedores confiables</t>
  </si>
  <si>
    <t>Baja calificación del personal</t>
  </si>
  <si>
    <t>Cambios en las prioridades</t>
  </si>
  <si>
    <t>Cambios en el proyecto</t>
  </si>
  <si>
    <t>Falta de apoyo de las autoridades competentes</t>
  </si>
  <si>
    <t>Capacitación de calidad no disponible</t>
  </si>
  <si>
    <t>Falta de rendimiento del equipo técnico</t>
  </si>
  <si>
    <t>Falta de compromiso de los supervisores</t>
  </si>
  <si>
    <t>Falta de cooperación internacional</t>
  </si>
  <si>
    <t>Falta de cooperación nacional</t>
  </si>
  <si>
    <t>Otros combustibles</t>
  </si>
  <si>
    <t>Otras contrataciones de servicios</t>
  </si>
  <si>
    <t>Otros servicios técnicos profesionales</t>
  </si>
  <si>
    <t>Otros repuestos y accesorios menores</t>
  </si>
  <si>
    <t>Otros mobiliarios y equipos no identificador prescedentemente</t>
  </si>
  <si>
    <t>Otros seguros</t>
  </si>
  <si>
    <t>Otros viáticos</t>
  </si>
  <si>
    <t>Viáticos a personas con labor diplomática y consular</t>
  </si>
  <si>
    <t>Vacaciones</t>
  </si>
  <si>
    <t>Útiles de cocina y comedor</t>
  </si>
  <si>
    <t>Útiles escolares y de enseñanzas</t>
  </si>
  <si>
    <t>Útiles de escritorio, oficina e informática</t>
  </si>
  <si>
    <t>Transferencias corrientes a Empresas del Sector Privado</t>
  </si>
  <si>
    <t>Tijera</t>
  </si>
  <si>
    <t>Textos de enseñanza</t>
  </si>
  <si>
    <t>Textiles e indumentarias</t>
  </si>
  <si>
    <t>Teléfono local</t>
  </si>
  <si>
    <t>Tarjetero tipo libro en piel</t>
  </si>
  <si>
    <t>Tarjetero de escritorio</t>
  </si>
  <si>
    <t>Tapas de encuadernación</t>
  </si>
  <si>
    <t>Tape frozen</t>
  </si>
  <si>
    <t>Suministro de materiales gastables para oficinas</t>
  </si>
  <si>
    <t>Sueldo anual no. 13</t>
  </si>
  <si>
    <t>Sobres manila 8 1/2x14</t>
  </si>
  <si>
    <t>Sobres manila 8 1/2x11</t>
  </si>
  <si>
    <t>Sobres blancos de carta</t>
  </si>
  <si>
    <t>Silla secretarial</t>
  </si>
  <si>
    <t>Silla ejecutiva</t>
  </si>
  <si>
    <t>Servicio de internet y televisión por cable</t>
  </si>
  <si>
    <t>Servicios telefónico de larga distancia</t>
  </si>
  <si>
    <t>Servicios jurídicos</t>
  </si>
  <si>
    <t>Servicios de informática y sistemas computarizados</t>
  </si>
  <si>
    <t>Servicios especiales de mantenimiento y reparación</t>
  </si>
  <si>
    <t>Servicios de contabilidad y auditoría</t>
  </si>
  <si>
    <t>Servicios de cáterin</t>
  </si>
  <si>
    <t>Servicios de capacitación</t>
  </si>
  <si>
    <t>Servicios de alimentación</t>
  </si>
  <si>
    <t>Separadores de hojas</t>
  </si>
  <si>
    <t>Seguro sobre inventarios de bienes de consumo</t>
  </si>
  <si>
    <t>Seguro sobre infraestructura</t>
  </si>
  <si>
    <t>Seguros de personas</t>
  </si>
  <si>
    <t>Seguro de bienes muebles</t>
  </si>
  <si>
    <t>Seguro de bienes inmuebles e infraestructura</t>
  </si>
  <si>
    <t>Revisteros</t>
  </si>
  <si>
    <t>Resaltadores</t>
  </si>
  <si>
    <t>Resaltador de punta fina</t>
  </si>
  <si>
    <t>Repuestos</t>
  </si>
  <si>
    <t>Remuneraciones al personal con carácter transitorio</t>
  </si>
  <si>
    <t>Regla plástica</t>
  </si>
  <si>
    <t>Regla escala</t>
  </si>
  <si>
    <t>Regla de metal (1 metro)</t>
  </si>
  <si>
    <t>Recolección de residuos sólidos</t>
  </si>
  <si>
    <t>Radiocomunicación</t>
  </si>
  <si>
    <t>Puntero</t>
  </si>
  <si>
    <t>Protectores de hoja</t>
  </si>
  <si>
    <t>Proporción de vacaciones no disfrutadas</t>
  </si>
  <si>
    <t>Productos de papel y cartón</t>
  </si>
  <si>
    <t>Productos de artes gráficas</t>
  </si>
  <si>
    <t>Productos agroforestales y pecuarios</t>
  </si>
  <si>
    <t>Prestación laboral por desvinculación</t>
  </si>
  <si>
    <t>Prendas y accesorios de vestir</t>
  </si>
  <si>
    <t>Post it multi tamaños</t>
  </si>
  <si>
    <t>Post it de firma</t>
  </si>
  <si>
    <t>Porta revista</t>
  </si>
  <si>
    <t>Porta plano cilíndrico</t>
  </si>
  <si>
    <t>Portaminas punto 7</t>
  </si>
  <si>
    <t>Porta lápices</t>
  </si>
  <si>
    <t>Porta ID</t>
  </si>
  <si>
    <t>Porta CD tipo libro</t>
  </si>
  <si>
    <t>Pizarra blanca</t>
  </si>
  <si>
    <t>Pizarra de corcho</t>
  </si>
  <si>
    <t>Pintura y sistema de impermeabilización</t>
  </si>
  <si>
    <t>Pinturas, lacas, barnices, diluyentes y absorbentes para pinturas</t>
  </si>
  <si>
    <t>Perforadora 3 hoyos</t>
  </si>
  <si>
    <t>Perforadora 2 hoyos</t>
  </si>
  <si>
    <t>Pendaflex Peq</t>
  </si>
  <si>
    <t>Peaje</t>
  </si>
  <si>
    <t>Pasajes y gastos de transporte</t>
  </si>
  <si>
    <t>Papel de escritorio</t>
  </si>
  <si>
    <t>Papel Bond 8 1/2 x14</t>
  </si>
  <si>
    <t>Papel Bond 8 1/2 x11</t>
  </si>
  <si>
    <t>Pago de porcentaje por desvinculación de cargo</t>
  </si>
  <si>
    <t>Obras en bienes de dominio público</t>
  </si>
  <si>
    <t>Muebles de alojamiento, excepto de oficina y estantería</t>
  </si>
  <si>
    <t>Muebles, equipos de oficina y estantería</t>
  </si>
  <si>
    <t>Mouse inalámbrico</t>
  </si>
  <si>
    <t>Monitor</t>
  </si>
  <si>
    <t>Mesas</t>
  </si>
  <si>
    <t>Memoria USB 64GB</t>
  </si>
  <si>
    <t>Memoria USB 34GB</t>
  </si>
  <si>
    <t>Memoria USB 16GB</t>
  </si>
  <si>
    <t>Material para limpieza</t>
  </si>
  <si>
    <t>Marcador permanente</t>
  </si>
  <si>
    <t>Marcador para pizarra</t>
  </si>
  <si>
    <t>Marcadores de colores</t>
  </si>
  <si>
    <t>Marcador rojo</t>
  </si>
  <si>
    <t>Marcador azul</t>
  </si>
  <si>
    <t>Marcador negro</t>
  </si>
  <si>
    <t>Marcadores de libros</t>
  </si>
  <si>
    <t>Mantenimiento y reparación de muebles y equipos de oficina</t>
  </si>
  <si>
    <t>Mantenimiento y reparación de obras civiles en instalaciones varias</t>
  </si>
  <si>
    <t>Mantenimiento y reparación de equipos de transporte, tracción y elevación</t>
  </si>
  <si>
    <t>Mantenimiento y reparación de equipo de comunicación</t>
  </si>
  <si>
    <t>Mantenimiento y reparación de equipo para computación</t>
  </si>
  <si>
    <t>Madera, corcho y sus manufacturas</t>
  </si>
  <si>
    <t>Lubricantes</t>
  </si>
  <si>
    <t>Liquid paper</t>
  </si>
  <si>
    <t>Limpieza e higiene</t>
  </si>
  <si>
    <t>Libros, revistas y periódicos</t>
  </si>
  <si>
    <t>Libro record</t>
  </si>
  <si>
    <t>Libretas rayadas pequeñas</t>
  </si>
  <si>
    <t>Libretas rayadas grandes</t>
  </si>
  <si>
    <t>Laptop</t>
  </si>
  <si>
    <t>Lápices de colores</t>
  </si>
  <si>
    <t>Lápices</t>
  </si>
  <si>
    <t>Labels para CD</t>
  </si>
  <si>
    <t>Labels</t>
  </si>
  <si>
    <t>Investigación y desarrollo</t>
  </si>
  <si>
    <t>Instalaciones temporales</t>
  </si>
  <si>
    <t>Insecticidas, fumigantes y otros</t>
  </si>
  <si>
    <t>Impuestos</t>
  </si>
  <si>
    <t>Hojas de hilo</t>
  </si>
  <si>
    <t>Hilados, fibras y telas</t>
  </si>
  <si>
    <t>Guillotina</t>
  </si>
  <si>
    <t>Gratificaciones por aniversario de institución</t>
  </si>
  <si>
    <t>Gratificaciones por pasantías</t>
  </si>
  <si>
    <t>Grapadora</t>
  </si>
  <si>
    <t>Grapas pequeñas</t>
  </si>
  <si>
    <t>Grapas grandes</t>
  </si>
  <si>
    <t>Grabadora</t>
  </si>
  <si>
    <t>GPS (global positioning System)</t>
  </si>
  <si>
    <t>Gomitas</t>
  </si>
  <si>
    <t>Gastos judiciales</t>
  </si>
  <si>
    <t>Gastos de representación en el exterior</t>
  </si>
  <si>
    <t>Gastos de representación en el país</t>
  </si>
  <si>
    <t>Gas natural</t>
  </si>
  <si>
    <t>Gas GLP</t>
  </si>
  <si>
    <t>Gasoil</t>
  </si>
  <si>
    <t>Gasolina</t>
  </si>
  <si>
    <t>Ganchos acco</t>
  </si>
  <si>
    <t>Folders partition</t>
  </si>
  <si>
    <t>Folders institucionales</t>
  </si>
  <si>
    <t>Folder de colores</t>
  </si>
  <si>
    <t>Folders 8 1/2x14</t>
  </si>
  <si>
    <t>Folders 8 1/2 x13</t>
  </si>
  <si>
    <t>Folders 8 1/2 x11</t>
  </si>
  <si>
    <t>Festividades</t>
  </si>
  <si>
    <t>Felpas Uni Ball Onix</t>
  </si>
  <si>
    <t>Eventos generales</t>
  </si>
  <si>
    <t>Etiquetador de CD</t>
  </si>
  <si>
    <t>Estanterías</t>
  </si>
  <si>
    <t>Espirales para encuadernación</t>
  </si>
  <si>
    <t>Escritorio</t>
  </si>
  <si>
    <t>Equipos de tecnología de la información y comunicación</t>
  </si>
  <si>
    <t>Equipos de seguridad</t>
  </si>
  <si>
    <t>Equipo de comunicación, telecomunicaciones y señalamiento</t>
  </si>
  <si>
    <t>Equipos y aparatos audiovisuales</t>
  </si>
  <si>
    <t>Energía eléctrica</t>
  </si>
  <si>
    <t>Dispensadores de clips</t>
  </si>
  <si>
    <t>Dispensador de cinta</t>
  </si>
  <si>
    <t>Dietas en el exterior</t>
  </si>
  <si>
    <t>Dietas en el país</t>
  </si>
  <si>
    <t>Credenza</t>
  </si>
  <si>
    <t>Cueros y pieles</t>
  </si>
  <si>
    <t>Contribuciones al plan de retiro complementario</t>
  </si>
  <si>
    <t>Congreso de geografía</t>
  </si>
  <si>
    <t>Clip billeteros</t>
  </si>
  <si>
    <t>Clips grandes</t>
  </si>
  <si>
    <t>Clips pequeños</t>
  </si>
  <si>
    <t>Cera de contar</t>
  </si>
  <si>
    <t>CD en blanco con carátula</t>
  </si>
  <si>
    <t>Cartucho de tinta para impresora</t>
  </si>
  <si>
    <t>Cartucho de mina punto 7</t>
  </si>
  <si>
    <t>Carpetas de 5" pulgadas</t>
  </si>
  <si>
    <t>Carpetas de 4" pulgadas</t>
  </si>
  <si>
    <t>Carpetas de 3" pulgadas</t>
  </si>
  <si>
    <t>Carpetas de 2" pulgadas</t>
  </si>
  <si>
    <t>Carpetas de 1.5" pulgadas</t>
  </si>
  <si>
    <t>Carpetas de 1" pulgadas</t>
  </si>
  <si>
    <t>Cinta adhesiva</t>
  </si>
  <si>
    <t>Cámaras fotográficas y de video</t>
  </si>
  <si>
    <t>Calzados</t>
  </si>
  <si>
    <t>Cajas de cartón con tapa</t>
  </si>
  <si>
    <t>Brillantina</t>
  </si>
  <si>
    <t>Borra de pizarra</t>
  </si>
  <si>
    <t>Borra de goma</t>
  </si>
  <si>
    <t>Bono escolar</t>
  </si>
  <si>
    <t>Bono por desempeño</t>
  </si>
  <si>
    <t>Becas y Viajes de estudios</t>
  </si>
  <si>
    <t>Becas extranjeras</t>
  </si>
  <si>
    <t>Becas nacionales</t>
  </si>
  <si>
    <t>Bolígrafos</t>
  </si>
  <si>
    <t>Bandeja de metal</t>
  </si>
  <si>
    <t>Automóviles y camiones</t>
  </si>
  <si>
    <t>Artículos de plástico</t>
  </si>
  <si>
    <t>Artículos de caucho</t>
  </si>
  <si>
    <t>Alquileres de terrenos</t>
  </si>
  <si>
    <t>Alquileres de equipos de transporte, tracción y elevación</t>
  </si>
  <si>
    <t>Alquiler de equipos sanitarios y de laboratorios</t>
  </si>
  <si>
    <t>Alquiler de equipo de oficina y muebles</t>
  </si>
  <si>
    <t>Alquiler de equipo de comunicación</t>
  </si>
  <si>
    <t>Alquiler de equipo para computación</t>
  </si>
  <si>
    <t>Alquiler de equipo educacional</t>
  </si>
  <si>
    <t>Alquileres de equipos de producción</t>
  </si>
  <si>
    <t>Alquileres y rentas de edificios y locales</t>
  </si>
  <si>
    <t>Alimentos y productos agroforestales</t>
  </si>
  <si>
    <t>Alimentos y bebidas para personas</t>
  </si>
  <si>
    <t>Agua</t>
  </si>
  <si>
    <t>Agenda</t>
  </si>
  <si>
    <t>Acuarela</t>
  </si>
  <si>
    <t>Acordeón</t>
  </si>
  <si>
    <t>Aceites y grasas</t>
  </si>
  <si>
    <t>Acabados textiles</t>
  </si>
  <si>
    <t>Límites político administrativos nacionales homogeneizados cartográficamente</t>
  </si>
  <si>
    <t>Geospray</t>
  </si>
  <si>
    <t>Tablero</t>
  </si>
  <si>
    <t>Papel para plotter</t>
  </si>
  <si>
    <t>UPS</t>
  </si>
  <si>
    <t>Bastones</t>
  </si>
  <si>
    <t>Prismas</t>
  </si>
  <si>
    <t>Colectores</t>
  </si>
  <si>
    <t>Buscadores de metal</t>
  </si>
  <si>
    <t>DVD con carátula</t>
  </si>
  <si>
    <t>Papel de rotafolio</t>
  </si>
  <si>
    <t>Sacagrapas</t>
  </si>
  <si>
    <t>Brochures institucionales</t>
  </si>
  <si>
    <t>Ley 208-14</t>
  </si>
  <si>
    <t>Guantes</t>
  </si>
  <si>
    <t>Mascarillas</t>
  </si>
  <si>
    <t>Sacapuntas</t>
  </si>
  <si>
    <t>Computadora</t>
  </si>
  <si>
    <t>Fase final de cartografía base de los municipios de Baitoa, Sabana Iglesia y Distrito Municipal El Caimito</t>
  </si>
  <si>
    <t>Alfiler</t>
  </si>
  <si>
    <t>Caja chica</t>
  </si>
  <si>
    <t>Compesanción por horas extraordinarias</t>
  </si>
  <si>
    <t>Compensación por resultados</t>
  </si>
  <si>
    <t>Cubiertos desechables para uso doméstico</t>
  </si>
  <si>
    <t>Firewall fortinet fortigate</t>
  </si>
  <si>
    <t>Materiales y suministros</t>
  </si>
  <si>
    <t>Platos desechables para uso doméstico</t>
  </si>
  <si>
    <t>Porción de vacaciones no disfrutadas</t>
  </si>
  <si>
    <t>Sueldo fijo por cargo a personal militar</t>
  </si>
  <si>
    <t>Swicth de redes</t>
  </si>
  <si>
    <t>Tarjetas de identificación</t>
  </si>
  <si>
    <t>Tazas o vasos o tapas desechables para uso doméstico</t>
  </si>
  <si>
    <t>Transporte y almacenaje (pasajes)</t>
  </si>
  <si>
    <t>Información geoespacial disponible en el geoportal</t>
  </si>
  <si>
    <t>Elaboración e implementación de la norma para la gestión de las redes sociales en los organismos gubernamentales (NORTIC E1)</t>
  </si>
  <si>
    <t>Posicionamiento de la institución mediante la gestión de medios de comunicación y desarrollo de actividades.</t>
  </si>
  <si>
    <t>Gestión de comunicación interna</t>
  </si>
  <si>
    <t>Desarrollo de actividades con organismos internacionales vinculados al sector</t>
  </si>
  <si>
    <t>Elaboración de normativas y lineamientos para la gestión de la información geográfica</t>
  </si>
  <si>
    <t>Eventos informativos y educativos dirigidos a la ciudadanía en general</t>
  </si>
  <si>
    <t>Sistema de mesa de ayuda (Helpdesk)</t>
  </si>
  <si>
    <t>Sistema de copias de seguridad</t>
  </si>
  <si>
    <t>Adquisición sistema de planificación de recursos empresariales (ERP)</t>
  </si>
  <si>
    <t>Sistema de energía ininterrumpible (UPS)</t>
  </si>
  <si>
    <t>No continuidad del proceso</t>
  </si>
  <si>
    <t>No aprobación de los proyectos</t>
  </si>
  <si>
    <t>Falta de consenso</t>
  </si>
  <si>
    <t>Inasistencia de los convocados</t>
  </si>
  <si>
    <t>Plan Anual de Compras y Contrataciones PACC 2022 Elaborado</t>
  </si>
  <si>
    <t>Elaboración y publicación de mapa político administrativo oficial 2019.</t>
  </si>
  <si>
    <t>Elaboración del plan operativo anual (poa) 2022 del IGN-JJHM.</t>
  </si>
  <si>
    <t>X</t>
  </si>
  <si>
    <t>PLAN OPERATIVO 2021</t>
  </si>
  <si>
    <r>
      <t xml:space="preserve">Cantidad </t>
    </r>
    <r>
      <rPr>
        <sz val="11"/>
        <rFont val="Arial"/>
        <family val="2"/>
      </rPr>
      <t>de capacitaciones realizadas</t>
    </r>
  </si>
  <si>
    <t>Realizar capacitaciones en los temas identificados y priorizados.</t>
  </si>
  <si>
    <t xml:space="preserve">Fortalecer las capacidades en el ámbito geográfico  </t>
  </si>
  <si>
    <t>Fortalecimiento de capacidades en temas geográficos</t>
  </si>
  <si>
    <t>Desarrollo de investigaciones en temas de interés nacional.</t>
  </si>
  <si>
    <t>Elaborar un registro de los topónimos de la Provincia Espaillat a ser utilizados en la cartografía oficial de la provincia (esc. 1:,5000).</t>
  </si>
  <si>
    <t>Una (1) guía elaborada</t>
  </si>
  <si>
    <t>Elaborar la Guía metodológica para la creación del nomenclátor de nombres geográficos de la República Dominicana.</t>
  </si>
  <si>
    <t xml:space="preserve">Guía Metodológica para la elaboración del nómenclator </t>
  </si>
  <si>
    <t>Número de solicitudes atendidas</t>
  </si>
  <si>
    <t>Disponibilidad de información a las entidades que requieran de asistencia técnica.</t>
  </si>
  <si>
    <r>
      <t xml:space="preserve">INDICADORES
</t>
    </r>
    <r>
      <rPr>
        <i/>
        <sz val="12"/>
        <color theme="1"/>
        <rFont val="Arial"/>
        <family val="2"/>
      </rPr>
      <t xml:space="preserve">Cuantitativos / Cualitativos </t>
    </r>
  </si>
  <si>
    <r>
      <t xml:space="preserve">ACTIVIDADES
</t>
    </r>
    <r>
      <rPr>
        <i/>
        <sz val="12"/>
        <rFont val="Arial"/>
        <family val="2"/>
      </rPr>
      <t>Detallar las tareas a realizar para cada acción planteada</t>
    </r>
  </si>
  <si>
    <t>ÁREA DE TRABAJO: DIRECCIÓN DE GEOGRAFÍA</t>
  </si>
  <si>
    <t>Atender las actividades relacionadas con las asistencias técnicas</t>
  </si>
  <si>
    <t>Realizar el proceso de asesoría técnica solicitada.</t>
  </si>
  <si>
    <t>Alinear el proceso metodológico acorde con las normativas internacionales establecidas por la Naciones Unidas.</t>
  </si>
  <si>
    <t>Formular y describir el proceso metodológico para la elaboración del registro de los nombres geográficos de la provincia Espaillat</t>
  </si>
  <si>
    <t>NIVEL DE AVANCE</t>
  </si>
  <si>
    <t>Son las actividades intrínsecas del área que la ejecuta, y que tienen su origen en el marco legal que rige el quehacer institucional.</t>
  </si>
  <si>
    <t>RUTINARIA</t>
  </si>
  <si>
    <t>Cunado al momento de su evaluación el resultado espera presenta fecha de ejecución posterior a la evaluación.</t>
  </si>
  <si>
    <t>PENDIENTE</t>
  </si>
  <si>
    <t>NO CUMPLIDO</t>
  </si>
  <si>
    <t>POSPUESTO</t>
  </si>
  <si>
    <t>PARCIAL</t>
  </si>
  <si>
    <t>Son aquellas que habiendo llegado su fecha de ejecución, la misma se ha cumplido en su totalidad.</t>
  </si>
  <si>
    <t>CUMPLIDO</t>
  </si>
  <si>
    <t>Desarrollo de actividades propias de las áreas</t>
  </si>
  <si>
    <r>
      <t xml:space="preserve">PERÍODO DE EJECUCIÓN
</t>
    </r>
    <r>
      <rPr>
        <i/>
        <sz val="10"/>
        <color theme="1"/>
        <rFont val="Arial"/>
        <family val="2"/>
      </rPr>
      <t>Colocar una X en los meses previstos de ejecución</t>
    </r>
  </si>
  <si>
    <r>
      <t xml:space="preserve">INDICADORES
</t>
    </r>
    <r>
      <rPr>
        <i/>
        <sz val="10"/>
        <color theme="1"/>
        <rFont val="Arial"/>
        <family val="2"/>
      </rPr>
      <t xml:space="preserve">Cuantitativos / Cualitativos </t>
    </r>
  </si>
  <si>
    <r>
      <t xml:space="preserve">ACTIVIDADES
</t>
    </r>
    <r>
      <rPr>
        <i/>
        <sz val="10"/>
        <rFont val="Arial"/>
        <family val="2"/>
      </rPr>
      <t>Detallar las tareas a realizar para cada acción planteada</t>
    </r>
  </si>
  <si>
    <t xml:space="preserve">NO. REF. POA </t>
  </si>
  <si>
    <t>PORCENTAJE DE AVANCE DE LAS ACCIONES</t>
  </si>
  <si>
    <t>CANTIDAD DE ACTIVIDADES CUMPLIDAS</t>
  </si>
  <si>
    <t>CANTIDAD DE ACTIVIDADES PARCIALES</t>
  </si>
  <si>
    <t>CANTIDAD DE ACTIVIDADES POSPUESTAS</t>
  </si>
  <si>
    <t>CANTIDAD DE ACTIVIDADES NO CUMPLIDAS</t>
  </si>
  <si>
    <t>TOTAL</t>
  </si>
  <si>
    <t>%</t>
  </si>
  <si>
    <t xml:space="preserve">Cant. </t>
  </si>
  <si>
    <t>VALORACIÓN EN PORCENTAJE</t>
  </si>
  <si>
    <t>DESCRIPCION</t>
  </si>
  <si>
    <t>PONDERACIÓN</t>
  </si>
  <si>
    <t>PORCENTAJE DE CUMPLIMIENTO ACTIVIDADES  - DIRECCIÓN DE GEOGRAFÍA</t>
  </si>
  <si>
    <t>Santo Domingo D.N.</t>
  </si>
  <si>
    <t>2. DIRECCIÓN DE CARTOGRAFÍA</t>
  </si>
  <si>
    <t>1. DIRECCIÓN DE GEOGRAFÍA</t>
  </si>
  <si>
    <t>ÁREAS EVALUADAS:</t>
  </si>
  <si>
    <t>EVALUACIÓN EJECUCIÓN</t>
  </si>
  <si>
    <t>Cantidad de informes de asistencia al evento.</t>
  </si>
  <si>
    <t>Participar en el evento.</t>
  </si>
  <si>
    <t>Cantidad de solicitudes aceptadas.</t>
  </si>
  <si>
    <t>Efectuar solicitudes de participación y confirmación de aceptación al evento.</t>
  </si>
  <si>
    <t>Participar en eventos y/o capacitaciones cartográficos en representación del instituto.</t>
  </si>
  <si>
    <t xml:space="preserve">Desarrollo de programas de capacitación técnica planteados para gobiernos locales y técnicos nacionales en conjunto a proyectos de cooperación. </t>
  </si>
  <si>
    <t>Tres (3) videoconferencias sostenidas con técnicos del IGAC</t>
  </si>
  <si>
    <t xml:space="preserve">Catalogar y almacenar  las informaciones recibidas digital y fisicamente.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</si>
  <si>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Escanear los documentos  recopilados en formato físico. </t>
  </si>
  <si>
    <t xml:space="preserve">Efectuar solicitudes de información según lo que se identifique en las instituciones.  </t>
  </si>
  <si>
    <t>Recopilar, registrar y almacenar las informaciones geoespaciales recibidas de las instituciones.</t>
  </si>
  <si>
    <t>Incremento de documentación en el archivo cartográfico y geográfico de la República Dominicana.</t>
  </si>
  <si>
    <t>Cantidad de formularios de registro de solicitudes.</t>
  </si>
  <si>
    <t>Mantener actualizado un registro de control de solicitudes atendidas.</t>
  </si>
  <si>
    <t>Cantidad y tipo de servicios ofrecidos.</t>
  </si>
  <si>
    <t>Efectuar procesos de servicio y/o acompañamiento.</t>
  </si>
  <si>
    <t>Cantidad de solicitudes recibidas y evaluadas.</t>
  </si>
  <si>
    <t>Recibir y evaluar las solicitudes de asistencia técnica en materia de cartografía y geodesia.</t>
  </si>
  <si>
    <t>Brindar servicios y acompañamiento a instituciones y ciudadanía en general que así lo requieran para la generación de productos cartográficos.</t>
  </si>
  <si>
    <t>Asistencia técnica a instituciones públicas y privadas ofrecidas de manera oportuna.</t>
  </si>
  <si>
    <t>Cantidad de registros de acompañamiento.</t>
  </si>
  <si>
    <t>Mantener actualizado un registro de control de acompañamientos realizados.</t>
  </si>
  <si>
    <t>Efectuar procesos de acompañamiento.</t>
  </si>
  <si>
    <t>Recibir y evaluar inserción del IGN-JJHM en los proyectos y elaborar propuestas de acompañamiento.</t>
  </si>
  <si>
    <t>Apoyar a los proyectos nacionales e internacionales de generación de insumos y productos cartográficos y geodésicos para la República Dominicana.</t>
  </si>
  <si>
    <t>Acompañamiento técnico a instituciones públicas y privadas en sus  proyectos ofrecidas de manera oportuna.</t>
  </si>
  <si>
    <t>Cantidad de mapas con los cambios limítrofes remitidos a  la IDE-RD.</t>
  </si>
  <si>
    <t>Modificar la geometría de límites existentes en la  cartografía nacional según procesos de análisis efectuados.</t>
  </si>
  <si>
    <t>Modificación de geometría de límites acorde a leyes erogadas por el Congreso Nacional y verificaciones del Grupo Interinstitucional de Trabajo sobre Límites Geográficos.</t>
  </si>
  <si>
    <t>Cantidad de casos analizados
Cantidad de informes redactados y remitidos.</t>
  </si>
  <si>
    <t>Analizar, y elaborar informes técnicos de conclusiones sobre conflictos para dar respuesta al Congreso Nacional e instancias relacionadas.</t>
  </si>
  <si>
    <t>Recibir y someter solicitudes al Grupo Interinstitucional de Trabajo sobre Límites Geográficos.</t>
  </si>
  <si>
    <t>Cantidad de reuniones efectuadas.</t>
  </si>
  <si>
    <t>Efectuar reuniones ordinarias del Grupo Interinstitucional  de Trabajo sobre Límites Geográficos.</t>
  </si>
  <si>
    <t>Brindar al Congreso Nacional la información cartográfica de soporte para el establecimiento de límites político administrativos.</t>
  </si>
  <si>
    <t>Suministrar información de soporte al Congreso Nacional para el establecimiento de límites políticos administrativos.</t>
  </si>
  <si>
    <t>Adaptación del mapa oficial acorde a sugerencias del Grupo Interinstitucional de Trabajo sobre Límites Geográficos de ser necesario.</t>
  </si>
  <si>
    <t>Socializar con el Grupo Interinstitucional de Trabajo sobre Límites Geográficos.</t>
  </si>
  <si>
    <t>Elaboración y publicación de mapa político administrativo oficial 2020.</t>
  </si>
  <si>
    <t>Realizar mapeo de correcciones a tres (3) capas cartográficas básicas.</t>
  </si>
  <si>
    <t>Tres (3) capas cartográficas corregidas y/o actualizadas.</t>
  </si>
  <si>
    <t>Efectuar proceso de revisión de actualidad y calidad de tres (3) capas cartográficas básicas.</t>
  </si>
  <si>
    <t>Verificar la calidad y actualidad de capas cartográficas básicas 1:50,000 elaboradas y suministradas por otras  instituciones.</t>
  </si>
  <si>
    <t>ÁREA DE TRABAJO: DIRECCIÓN DE CARTOGRAFÍA</t>
  </si>
  <si>
    <t>PONDERACION</t>
  </si>
  <si>
    <t>PORCENTAJE DE CUMPLIMIENTO ACTIVIDADES  - DIRECCIÓN DE CARTOGRAFÍA</t>
  </si>
  <si>
    <t>Cronograma disponible</t>
  </si>
  <si>
    <t>Elaborar cronograma e iniciar los actividades de investigación</t>
  </si>
  <si>
    <t>Realizar investigaciones geográficas de carácter social, económico, cultural y/o ambiental</t>
  </si>
  <si>
    <t xml:space="preserve">
Un (1) registro elaborado</t>
  </si>
  <si>
    <t xml:space="preserve">
Organizar y categorizar los nombres geográficos de la provincia Espaillat</t>
  </si>
  <si>
    <t>PUNTUACIÓN DE AVANCE DE LAS ACTIVIDADES</t>
  </si>
  <si>
    <t>NIVEL DE AVANCE DE LAS ACTIVIDADES</t>
  </si>
  <si>
    <r>
      <t xml:space="preserve">PERÍODO DE EJECUCIÓN
</t>
    </r>
    <r>
      <rPr>
        <sz val="12"/>
        <color theme="1"/>
        <rFont val="Arial"/>
        <family val="2"/>
      </rPr>
      <t>Colocar una X en los meses previstos de ejecución</t>
    </r>
  </si>
  <si>
    <t>Participar en el evento internacional SIRGAS 2021 en representación del instituto.</t>
  </si>
  <si>
    <t>Una (1) capacitación realizada.</t>
  </si>
  <si>
    <t>Realizar actividades de capacitación técnica.</t>
  </si>
  <si>
    <t>Una (1) capacitación coordinada.</t>
  </si>
  <si>
    <t>Con el apoyo del Instituto Geográfico Agustín Codazzi y la APC-Colombia,  crear el procedimiento de interacción entre la IDE-RD y el Archivo Cartográfico Nacional.</t>
  </si>
  <si>
    <t>Cantidad de documentos recibidos, catalogados y almacenados.</t>
  </si>
  <si>
    <t>Cantidad de documentos escaneados.</t>
  </si>
  <si>
    <t>Una (1) base de datos de registro de informaciones recibidas actualizado.</t>
  </si>
  <si>
    <t>Mantener el  inventario de las informaciones recibidas.</t>
  </si>
  <si>
    <t>Cantidad de solicitudes efectuadas.</t>
  </si>
  <si>
    <t>Socializar productos normativos finales.</t>
  </si>
  <si>
    <t>Elaboración de normas técnicas de geodesia.</t>
  </si>
  <si>
    <t>Cantidad y tipo de acompañamiento.</t>
  </si>
  <si>
    <t>Cantidad de proyectos elaborados y tipo de acompañamiento.</t>
  </si>
  <si>
    <t>Cantidad de actualizaciones de límites puestas a disposición de la IDE-RD.</t>
  </si>
  <si>
    <t>Poner a disposición de la IDE-RD  las nuevas delimitaciones y ajustes realizados.</t>
  </si>
  <si>
    <t>Cantidad de solicitudes sometidas al Grupo Interinstitucional de Límites Geográficos.</t>
  </si>
  <si>
    <t>En coordinación con el IGU localizar y actualizar puntos fijos y vertices geodésicos que conforman la Red altimétrica y planimétrica del Gran Santo Domingo.</t>
  </si>
  <si>
    <t xml:space="preserve">Tres (3) reuniones efectuadas.
</t>
  </si>
  <si>
    <t>Realizar reuniones ordinarias de la Mesa Geodésica.</t>
  </si>
  <si>
    <t xml:space="preserve">Realizar reuniones de  seguimiento a la mesa de coordinación del Sistema Geodésico Nacional. </t>
  </si>
  <si>
    <t>Una (1) evento de lanzamiento efectuado.</t>
  </si>
  <si>
    <t>Realizar lanzamiento a nivel nacional del mapa oficial 2020.</t>
  </si>
  <si>
    <t>Un (1) mapa oficial digital remitido a  IDE-RD.</t>
  </si>
  <si>
    <t>Suministrar mapa oficial digital para ser incorporado a  geoportal de IDE-RD.</t>
  </si>
  <si>
    <t>Presentar mapa oficial de la República Dominicana 2020.</t>
  </si>
  <si>
    <t>Un (1) mapa adaptado.</t>
  </si>
  <si>
    <t>Tres (3) capas cartográficas corregidas.</t>
  </si>
  <si>
    <t>Estandarización de la cartografía digital 1:50,000  suministrada por instituciones y/o obtenidas de las hojas topográficas nacionales.</t>
  </si>
  <si>
    <t>octubre-diciembre 2021</t>
  </si>
  <si>
    <t>diciembre 2021</t>
  </si>
  <si>
    <t>CRONOGRAMA DE TRABAJO: Trimestre octubre-diciembre</t>
  </si>
  <si>
    <t>Disponibilidad de asesoría con instituciones para producir información geográfica de utilidad.</t>
  </si>
  <si>
    <t>Elaborar documento donde se establece la relación interinstitucional.</t>
  </si>
  <si>
    <t>Elaborar informe de resultados de asistencias brindadas.</t>
  </si>
  <si>
    <t>Informe de resultados disponible</t>
  </si>
  <si>
    <t>oct</t>
  </si>
  <si>
    <t>nov</t>
  </si>
  <si>
    <t>dic</t>
  </si>
  <si>
    <t>Habilitar el módulo de consulta de nombres geográficos de la provincia Espaillat en el Geoportal</t>
  </si>
  <si>
    <t>Un (1) link disponible</t>
  </si>
  <si>
    <t>T-4</t>
  </si>
  <si>
    <t>Ocho (8) asistencias brindadas:
• Dos (2) asistencias técnica y de capacitaciones en SIG a técnicos del Observatorio de la Zona Fronteriza y PEDEPE.
• Un (1) análisis de ocupación de suelos según su capacidad productividad, caso Valle de San Juan.
• Revisión del análisis "Expansión de la huella antrópica" -  Plan Nacional de Ordenamiento del Territorio (PNOT).
• Apoyo a la Dirección de Gestión del Riesgo de Desastres y Cambio Climático - VIOOR, MEPYD.
• Un (1) pasante proveniente de la UASD dentro del programa de Pasantías.
• Revisión de Mapa División Político Adsministrativo - Dir. de Cartografía IGN.
• Apoyo al proyecto de Índice de Vulnerabilidad ante Choques Climáticos (IVACC), SIUBEN.
• Foro Urbano Nacional (FUN-RD 21), MEPyD y el Programa de las Naciones Unidas para los Asentamientos Humanos (ONU-Hábitat).</t>
  </si>
  <si>
    <t>Dos (2) informes elaborados.</t>
  </si>
  <si>
    <t>Evaluació de medio término del avance e incorporación de sugerencias al documento.</t>
  </si>
  <si>
    <t xml:space="preserve">Ddocumento descriptivo del  proceso de recopilación y registro de los nombres geográficos de localidades de la provincia Espaillat.
Recopillación de base legal de los nombres geográficos de las localidades. </t>
  </si>
  <si>
    <t>Conformar equipo de trabajo para los proyectos de investigación.</t>
  </si>
  <si>
    <t>Registro de investigadores disponible</t>
  </si>
  <si>
    <t>Comité de revision del estudio "Origen y Evolución de los Nombres Geográficos de Provincias, Municipios y Distritos Municipales de Rep. Dominicana", siendo estos:
• Representantes de las direcciones de Geografía y Cartografía del IGN-JJHM
• Representantes de la Escuela de Geografía, UASD
• Representantes del IPGH</t>
  </si>
  <si>
    <t>Esquema de trabajo donde se visualiza las pautas, integrantes y procesos a agotar dentro de un marco de trabajo y tiempo definido.</t>
  </si>
  <si>
    <t>1.-"La Geografía como instrumento para la Planificación y el Ordenamiento del Territorio". (CPIP-MEPYD).
2.-Sistema de Información Geográfica QGis:
- PEDEPE.
- Dirección General de Desarrollo de la Zona Fronteriza.
3.-Taller de Análisis de términos Geomorfológicos "Sierra y Cordillera", caso Oriental y Septemtrional.</t>
  </si>
  <si>
    <t>Mapear la localización confirmada de vértices y BMs.</t>
  </si>
  <si>
    <t>Cantidad de vértices geodésicos localizados y mapeados en una (1) capa cartográfica.
Cantidad de BMs localizados y mapeados en una (1) capa cartográfica.</t>
  </si>
  <si>
    <t>Remitir documento normativo aprobado al departamento jurídico para la redacción de la resolución administrativa correspondiente y a la página web institucional.</t>
  </si>
  <si>
    <t>Una (1) resolucione administrativa elaborada</t>
  </si>
  <si>
    <t>Redactar borrador preliminar del procedimiento</t>
  </si>
  <si>
    <t>Revisión del borrador del procedimiento</t>
  </si>
  <si>
    <t>Socialización del procedimiento</t>
  </si>
  <si>
    <t>Un (1) borrador de procedimiento elaborado</t>
  </si>
  <si>
    <t>Un (1) procedimiento final redactado</t>
  </si>
  <si>
    <t>Un (1) procedimiento socializado</t>
  </si>
  <si>
    <r>
      <t>Participar en evento a realizarse en Lima, Perú.</t>
    </r>
    <r>
      <rPr>
        <sz val="11"/>
        <color rgb="FFFF0000"/>
        <rFont val="Arial"/>
        <family val="2"/>
      </rPr>
      <t xml:space="preserve"> </t>
    </r>
  </si>
  <si>
    <t>Un (1) informe de asistencia al evento.</t>
  </si>
  <si>
    <t>Convocar a los técnicos identificados a participar en la capacitación.</t>
  </si>
  <si>
    <t>CRONOGRAMAS 4TO TRIMESTRE</t>
  </si>
  <si>
    <t>Incorporar modificaciones y sugerencias al borrador de metodología.</t>
  </si>
  <si>
    <t>Esta actividad será ejecutada en el año 2022.</t>
  </si>
  <si>
    <t xml:space="preserve">Informe sobre el resultado de los aportes realizados por el IGN-JJHM a las iniciativas y proyectos. </t>
  </si>
  <si>
    <t>En este trimestre no se establecieron acuerdos de relación interinstitucional.</t>
  </si>
  <si>
    <t>Rectificación del curso de los ríos, la red vial acorde a imágenes SAS.
Actualización de las capas de centros poblados y puertos, aeropuertos y helipuertos nacionales.</t>
  </si>
  <si>
    <t>Dos (2) reuniones ordinarias del CILG realizadas (2/nov y 7/dic).</t>
  </si>
  <si>
    <t>Cuatro (4) nuevas solicitudes de delimitación recibidas y puestas en conocimiento del CILG</t>
  </si>
  <si>
    <t>Fueron entregados a IDERD treintaidos (32) mapas geomorfologicos provinciales y seis (6) capas cartográficas de división política actualizadas.</t>
  </si>
  <si>
    <t>No se incorporó ningún nuevo proyecto para acompañar durante este periodo.</t>
  </si>
  <si>
    <t>Se acompañó la ejecución de trece (11)  proyectos de desarrollo cartográfico.</t>
  </si>
  <si>
    <t>Registro de control de acompañamientos realizados octubre - diciembre 2021 actualizado.</t>
  </si>
  <si>
    <t>Fueron recibidas veinticuatro (24) solicitudes de servicio de generación de productos cartográficos y/o geodésicos.</t>
  </si>
  <si>
    <t>Informe de solicitudes de información octubre-diciembre 2021 actualizado con un registro de veinticuatro (24) solicitudes recibidas y treinta y tres (33) atendidas durante el periodo.</t>
  </si>
  <si>
    <t>Consultoría de asistencia técnica para la elaboración de un diagnóstico de la situación actual de la geodesia en RD en proceso.  Normativas corresponden a 2da fase.</t>
  </si>
  <si>
    <t>Incremenada la base de datos de documentos recibidos en  un total de treinta y seis (36) durante el periodo.</t>
  </si>
  <si>
    <t>No hubo necesidad de escanear.  Todos los documentos se recibieron digital.</t>
  </si>
  <si>
    <t xml:space="preserve">Se catalogaron y almacenaron: 
-  Capas cartográficas (15)
- Mapas (1)
- Documentos (20)   </t>
  </si>
  <si>
    <t>Se encuentra en proceso la redacción del procedimiento.</t>
  </si>
  <si>
    <t>Coordinada la capacitación "Gestión del Conocimiento" dentro de las actividades con el proyecto PRORESILIENCIA para personal del IGN.</t>
  </si>
  <si>
    <t>Se solicitó la inscripción (sin costo) a tres eventos de capacitación.</t>
  </si>
  <si>
    <t>Realizar jornadas de capacitación a técnicos nacionales de nivel central y de los gobiernos locales en conjunto a proyectos de cooperación.</t>
  </si>
  <si>
    <t>Coordinación con la Suprema Corte de Justicia para determinar procesos de monitoreo y actualización de los Sistemas de Referencia de Opertación Contínua (CORS)</t>
  </si>
  <si>
    <t>Desarrollo de diversas actividades fuera de la programación octubre/diciembre 2021.</t>
  </si>
  <si>
    <t>Cantidad y tipo de actividades realizadas</t>
  </si>
  <si>
    <t xml:space="preserve">Realizar reuniones de coordinación con autoridades de la Suprema Corte de Justicia </t>
  </si>
  <si>
    <t>Cantidad de reuniones realizadas</t>
  </si>
  <si>
    <t>Prueba técnica de diagnostico del drone Phantom 4 Pro realizada.</t>
  </si>
  <si>
    <t>Pruebas al software Trimble Bussiness Center (TBC) de Post-proceso de Datos Rinex realizada.</t>
  </si>
  <si>
    <t xml:space="preserve">Con el apoyo del Instituto Geográfico Agustín Codazzi y la APC-Colombia,  crear el procedimiento de interacción entre la IDE-RD y el Archivo Cartográfico Nacional </t>
  </si>
  <si>
    <t>Conocer los procedimientos y buenas prácticas implementadas por el IGAC para el intercambio de información entre su archivo cartográfico y su ICDE a través de videoconferencias</t>
  </si>
  <si>
    <t>Dos (2) videoconferencias sostenidas con técnicos del IGAC</t>
  </si>
  <si>
    <t>Elaboración de documentos técnicos para la estandarización de la producción cartográfica.</t>
  </si>
  <si>
    <t>Con el apoyo del Banco Mundial, elaborar guía de producción de información cartográfica 1:25,000</t>
  </si>
  <si>
    <t>Recibir, verificar y aprobar productos intermedios y finales de la consultoría</t>
  </si>
  <si>
    <t>Un (1) documento disponible</t>
  </si>
  <si>
    <t>Con el apoyo del Banco Mundial, desarrollar lineamientos para la elaboración de un plan cartográfico nacional.</t>
  </si>
  <si>
    <t>Elaboración y publicación de mapa político administrativo oficial 2021</t>
  </si>
  <si>
    <t>Socializar con el Comité Interinstitucional de Límites Geográficos.</t>
  </si>
  <si>
    <t>Realizar presentación y discusión del mapa generado</t>
  </si>
  <si>
    <t>Un (1) mapa presentado</t>
  </si>
  <si>
    <t>Elaboración y publicación de mapa político administrativo oficial 2022</t>
  </si>
  <si>
    <t>Adaptación del mapa oficial acorde a sugerencias del CILG de ser necesario.</t>
  </si>
  <si>
    <t>Un (1)  mapa adaptado</t>
  </si>
  <si>
    <t>Elaboración y publicación de mapa político administrativo oficial 2023</t>
  </si>
  <si>
    <t>Presentar mapa oficial de la República Dominicana 2021</t>
  </si>
  <si>
    <t>Realizar lanzamiento a nivel nacional del mapa oficial 2021</t>
  </si>
  <si>
    <t>Un (1) evento de lanzamiento efectuado</t>
  </si>
  <si>
    <t>Elaboración y publicación de mapa político administrativo oficial 2024</t>
  </si>
  <si>
    <t>Presentar mapa oficial de la República Dominicana 2022</t>
  </si>
  <si>
    <t>Suministrar mapa oficial digital para ser incorporado a geoportal de IDERD</t>
  </si>
  <si>
    <t>Un (1) mapa oficial digital remitido a IDERD</t>
  </si>
  <si>
    <t>Proyecto iniciado el  10/nov.  El  primer entregable (Capítulo 1) de la guía fue recibido, discutido y aprobado en reunión sostenida el 9/dic.</t>
  </si>
  <si>
    <t>Seguimiento a proyecto realizado.  Se completaron y socializaron formularios de captación de información de productos y servicios cartográficos que fueron traducidos a una aplicación informática que se distribuyó a instituciones involucradas.</t>
  </si>
  <si>
    <t>Un (1) mapa final resultante de las sugerencias obtenidas del CILG y técnicos del IGN y otras instancias relacionadas.</t>
  </si>
  <si>
    <t>Evento de lanzamiento realizado el 30/nov.</t>
  </si>
  <si>
    <t>Suministrado a IDE un (1) mapa politico administrativo oficial 2021.</t>
  </si>
  <si>
    <t>Elaborar informe semestral de los procesos de acompañamiento y asesoría a las instituciones.</t>
  </si>
  <si>
    <t>Se solicitaron informaciones a cuatro (4) instituciones: ONE, DGDZF-MEPyD, Ministerio de Agricultura e IDAC.</t>
  </si>
  <si>
    <t>Efectuado el control de calidad a códigos en las bases de datos de las capas de división política territorial. (provincias, municipios, distritos municipales).
Generación de capa de huellas urbanas y manchas urbanas.</t>
  </si>
  <si>
    <t>Suministrado a IDE un (1) mapa político administrativo oficial 2021.</t>
  </si>
  <si>
    <t>Una  (1) reunión de la mesa realizada (12/nov).</t>
  </si>
  <si>
    <t>Validación y mapeo de 56 vértices o puntos fijos , 32 BMs-ICM y 72 CORS por entidades o compañias.</t>
  </si>
  <si>
    <t>Tres (3) informes de delimitación redactados.
Asesoría al Congreso Nacional en relación a propuesta legislativa que pretende crear la provincia Matías Ramón Mella.
Analizados y rectificados los límites de diez (10) demarcaciones territoriales.</t>
  </si>
  <si>
    <t>Diez (10) demarcaciones territoriales actualizadas: siete (7) provincias, (1) distrito municipal, las secciones de dos (2) provincias y los barrios del Distrito Nacional.</t>
  </si>
  <si>
    <t>Treinta y tres (33) solicitudes de servicios de generación de productos cartográficos  respondidas.</t>
  </si>
  <si>
    <t>En espera de completar el documento borrador.</t>
  </si>
  <si>
    <t>Una (1) capacitación en fotogrametría y modelos digitales de terreno en pausa y una (1)  capacitación en el tema "Gestión del Conocimiento" realizada. (4/nov - 30/nov).</t>
  </si>
  <si>
    <t>Participación en:
1. Capacitación "Infraestructura de datos espaciales con enfoque en el marco integrado de información espacial con software libre".  (Del 2/ago al 26/nov)
2. Seminario LIDAR (27/oct)
3. VII conferencia de la Red Interamericana de Catastro y Registro de la Propiedad (2 y 3/nov)
4. Capacitación "El programa de observación de la tierra Copernicus y la información geográfica como herramienta para la monitorización de objetivos de desarrollo sostenible". (22 y 23/nov).</t>
  </si>
  <si>
    <t>Participación en el Simposio SIRGAS 2021. (29/nov - 1/dic) y reunión del Consejo Directivo (17/nov).</t>
  </si>
  <si>
    <t>Dos (2) encuentros telefónicos realizados para coordinar actividades, una (1) encuesta enviada  y solicitudes para obtención de informaciones de puntos de control captados por tasadores.</t>
  </si>
  <si>
    <t>Designación de nuevos técnicos en topografía y geodesia como representantes nacionales ante el SiRGAS.</t>
  </si>
  <si>
    <t>Inventariar equipamiento geodésico del IGN-JJHM.</t>
  </si>
  <si>
    <t>Seguimiento a convenio de colaboración entre instituciones de la Mesa Geodésica.</t>
  </si>
  <si>
    <t>Fueron realizadas:
Una (1) reunión de coordinación para reinicar el proyecto (12/oct)
Dos (2) videoconferencias con técnicos del Instituto Geográfico Agustín Codazzi (21 y 22/oct).</t>
  </si>
  <si>
    <t>Fue sometido al escrutinio del CILG el borrador de mapa oficial 2021 (2/nov).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</si>
</sst>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[$DOP]\ #,##0.00"/>
  </numFmts>
  <fonts count="4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u/>
      <sz val="14"/>
      <color theme="1"/>
      <name val="Arial"/>
      <family val="2"/>
    </font>
    <font>
      <b/>
      <i/>
      <sz val="16"/>
      <color theme="1"/>
      <name val="Arial"/>
      <family val="2"/>
    </font>
    <font>
      <b/>
      <sz val="18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sz val="11"/>
      <color rgb="FF201F1E"/>
      <name val="Calibri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6"/>
      <color theme="0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ashDotDot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ashDotDot">
        <color indexed="64"/>
      </right>
      <top/>
      <bottom style="medium">
        <color indexed="64"/>
      </bottom>
      <diagonal/>
    </border>
    <border>
      <left style="dashDotDot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ashDotDot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DotDot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ashDotDot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DotDot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5">
    <xf numFmtId="0" fontId="0" fillId="0" borderId="0"/>
    <xf numFmtId="0" fontId="18" fillId="0" borderId="0" applyNumberFormat="0" applyFont="0" applyBorder="0" applyProtection="0"/>
    <xf numFmtId="0" fontId="15" fillId="0" borderId="0"/>
    <xf numFmtId="0" fontId="26" fillId="0" borderId="1">
      <alignment horizontal="center" vertical="center"/>
    </xf>
    <xf numFmtId="0" fontId="14" fillId="0" borderId="0"/>
    <xf numFmtId="0" fontId="13" fillId="0" borderId="0"/>
    <xf numFmtId="0" fontId="12" fillId="0" borderId="0"/>
    <xf numFmtId="0" fontId="9" fillId="0" borderId="0"/>
    <xf numFmtId="0" fontId="8" fillId="0" borderId="0"/>
    <xf numFmtId="43" fontId="24" fillId="0" borderId="0" applyFont="0" applyFill="0" applyBorder="0" applyAlignment="0" applyProtection="0"/>
    <xf numFmtId="0" fontId="29" fillId="0" borderId="0" applyNumberFormat="0" applyFont="0" applyBorder="0" applyProtection="0"/>
    <xf numFmtId="0" fontId="19" fillId="0" borderId="0"/>
    <xf numFmtId="0" fontId="18" fillId="0" borderId="0" applyNumberFormat="0" applyFont="0" applyBorder="0" applyProtection="0"/>
    <xf numFmtId="0" fontId="29" fillId="0" borderId="0"/>
    <xf numFmtId="43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9" fontId="2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96">
    <xf numFmtId="0" fontId="0" fillId="0" borderId="0" xfId="0"/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5" fillId="0" borderId="0" xfId="2"/>
    <xf numFmtId="0" fontId="25" fillId="0" borderId="0" xfId="2" applyFont="1"/>
    <xf numFmtId="0" fontId="0" fillId="0" borderId="0" xfId="0" applyFill="1" applyAlignment="1">
      <alignment wrapText="1"/>
    </xf>
    <xf numFmtId="0" fontId="24" fillId="0" borderId="0" xfId="2" applyFont="1"/>
    <xf numFmtId="0" fontId="17" fillId="0" borderId="0" xfId="4" applyFont="1" applyAlignment="1">
      <alignment vertical="center" wrapText="1"/>
    </xf>
    <xf numFmtId="0" fontId="17" fillId="0" borderId="0" xfId="4" applyFont="1" applyAlignment="1">
      <alignment vertical="center"/>
    </xf>
    <xf numFmtId="0" fontId="24" fillId="2" borderId="0" xfId="0" applyFont="1" applyFill="1" applyBorder="1" applyAlignment="1">
      <alignment vertical="center"/>
    </xf>
    <xf numFmtId="0" fontId="27" fillId="0" borderId="0" xfId="4" applyFont="1" applyAlignment="1">
      <alignment vertical="center" wrapText="1"/>
    </xf>
    <xf numFmtId="0" fontId="17" fillId="3" borderId="0" xfId="4" applyFont="1" applyFill="1" applyAlignment="1">
      <alignment vertical="center" wrapText="1"/>
    </xf>
    <xf numFmtId="0" fontId="27" fillId="0" borderId="0" xfId="4" applyFont="1" applyAlignment="1">
      <alignment vertical="center"/>
    </xf>
    <xf numFmtId="0" fontId="25" fillId="0" borderId="0" xfId="4" applyFont="1" applyAlignment="1">
      <alignment vertical="center"/>
    </xf>
    <xf numFmtId="0" fontId="14" fillId="0" borderId="0" xfId="4" applyAlignment="1">
      <alignment vertical="center"/>
    </xf>
    <xf numFmtId="0" fontId="17" fillId="0" borderId="0" xfId="0" applyFont="1" applyBorder="1" applyAlignment="1">
      <alignment vertical="center" wrapText="1"/>
    </xf>
    <xf numFmtId="0" fontId="27" fillId="4" borderId="0" xfId="4" applyFont="1" applyFill="1" applyAlignment="1">
      <alignment vertical="center" wrapText="1"/>
    </xf>
    <xf numFmtId="0" fontId="17" fillId="0" borderId="0" xfId="4" applyFont="1" applyFill="1" applyAlignment="1">
      <alignment vertical="center" wrapText="1"/>
    </xf>
    <xf numFmtId="0" fontId="14" fillId="0" borderId="0" xfId="4" applyFill="1" applyAlignment="1">
      <alignment vertical="center"/>
    </xf>
    <xf numFmtId="0" fontId="28" fillId="0" borderId="0" xfId="0" applyFont="1" applyAlignment="1">
      <alignment vertical="center" wrapText="1"/>
    </xf>
    <xf numFmtId="0" fontId="14" fillId="0" borderId="0" xfId="4" applyAlignment="1">
      <alignment vertical="center" wrapText="1"/>
    </xf>
    <xf numFmtId="0" fontId="11" fillId="0" borderId="0" xfId="4" applyFont="1" applyAlignment="1">
      <alignment vertical="center"/>
    </xf>
    <xf numFmtId="0" fontId="11" fillId="0" borderId="0" xfId="4" applyFont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0" fillId="0" borderId="0" xfId="4" applyFont="1" applyAlignment="1">
      <alignment vertical="center"/>
    </xf>
    <xf numFmtId="0" fontId="30" fillId="0" borderId="0" xfId="4" applyFont="1" applyAlignment="1">
      <alignment vertical="center" wrapText="1"/>
    </xf>
    <xf numFmtId="0" fontId="19" fillId="0" borderId="0" xfId="4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8" fillId="0" borderId="0" xfId="8"/>
    <xf numFmtId="0" fontId="8" fillId="0" borderId="0" xfId="8" applyAlignment="1">
      <alignment wrapText="1"/>
    </xf>
    <xf numFmtId="43" fontId="0" fillId="0" borderId="0" xfId="9" applyFont="1" applyAlignment="1">
      <alignment wrapText="1"/>
    </xf>
    <xf numFmtId="0" fontId="7" fillId="0" borderId="0" xfId="8" applyFont="1"/>
    <xf numFmtId="0" fontId="17" fillId="0" borderId="0" xfId="4" quotePrefix="1" applyFont="1" applyFill="1" applyAlignment="1">
      <alignment horizontal="left" vertical="center" wrapText="1"/>
    </xf>
    <xf numFmtId="0" fontId="17" fillId="0" borderId="0" xfId="4" quotePrefix="1" applyFont="1" applyAlignment="1">
      <alignment horizontal="left" vertical="center" wrapText="1"/>
    </xf>
    <xf numFmtId="0" fontId="17" fillId="0" borderId="0" xfId="0" quotePrefix="1" applyFont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43" fontId="0" fillId="0" borderId="0" xfId="9" applyFont="1"/>
    <xf numFmtId="43" fontId="20" fillId="0" borderId="0" xfId="9" applyFont="1" applyAlignment="1">
      <alignment vertical="center" wrapText="1"/>
    </xf>
    <xf numFmtId="43" fontId="21" fillId="0" borderId="0" xfId="9" applyFont="1" applyAlignment="1">
      <alignment vertical="center" wrapText="1"/>
    </xf>
    <xf numFmtId="43" fontId="16" fillId="0" borderId="0" xfId="9" applyFont="1" applyAlignment="1">
      <alignment horizontal="center" vertical="center" wrapText="1"/>
    </xf>
    <xf numFmtId="43" fontId="23" fillId="0" borderId="0" xfId="9" applyFont="1" applyAlignment="1">
      <alignment vertical="center" wrapText="1"/>
    </xf>
    <xf numFmtId="43" fontId="22" fillId="0" borderId="0" xfId="9" applyFont="1" applyAlignment="1">
      <alignment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justify" vertical="top" wrapText="1"/>
    </xf>
    <xf numFmtId="0" fontId="32" fillId="0" borderId="8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wrapText="1"/>
    </xf>
    <xf numFmtId="0" fontId="33" fillId="0" borderId="0" xfId="0" applyFont="1" applyFill="1" applyAlignment="1">
      <alignment wrapText="1"/>
    </xf>
    <xf numFmtId="0" fontId="34" fillId="0" borderId="2" xfId="0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justify" vertical="center" wrapText="1"/>
    </xf>
    <xf numFmtId="0" fontId="32" fillId="0" borderId="19" xfId="0" quotePrefix="1" applyFont="1" applyFill="1" applyBorder="1" applyAlignment="1">
      <alignment horizontal="justify" vertical="top" wrapText="1"/>
    </xf>
    <xf numFmtId="0" fontId="0" fillId="0" borderId="8" xfId="0" applyFont="1" applyFill="1" applyBorder="1" applyAlignment="1">
      <alignment horizontal="justify" vertical="center" wrapText="1"/>
    </xf>
    <xf numFmtId="0" fontId="0" fillId="0" borderId="5" xfId="0" applyFill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2" fillId="0" borderId="19" xfId="0" quotePrefix="1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justify" vertical="top" wrapText="1"/>
    </xf>
    <xf numFmtId="0" fontId="0" fillId="0" borderId="26" xfId="0" applyFill="1" applyBorder="1" applyAlignment="1">
      <alignment horizontal="center" vertical="center" wrapText="1"/>
    </xf>
    <xf numFmtId="0" fontId="17" fillId="0" borderId="34" xfId="0" applyFont="1" applyBorder="1" applyAlignment="1">
      <alignment vertical="top" wrapText="1"/>
    </xf>
    <xf numFmtId="0" fontId="27" fillId="8" borderId="35" xfId="0" applyFont="1" applyFill="1" applyBorder="1" applyAlignment="1">
      <alignment horizontal="justify" vertical="center" wrapText="1"/>
    </xf>
    <xf numFmtId="0" fontId="17" fillId="0" borderId="31" xfId="0" applyFont="1" applyBorder="1" applyAlignment="1">
      <alignment vertical="top" wrapText="1"/>
    </xf>
    <xf numFmtId="0" fontId="27" fillId="9" borderId="36" xfId="0" applyFont="1" applyFill="1" applyBorder="1" applyAlignment="1">
      <alignment horizontal="justify" vertical="center" wrapText="1"/>
    </xf>
    <xf numFmtId="0" fontId="17" fillId="0" borderId="32" xfId="0" applyFont="1" applyBorder="1" applyAlignment="1">
      <alignment vertical="top" wrapText="1"/>
    </xf>
    <xf numFmtId="0" fontId="27" fillId="10" borderId="33" xfId="0" applyFont="1" applyFill="1" applyBorder="1" applyAlignment="1">
      <alignment horizontal="justify" vertical="center" wrapText="1"/>
    </xf>
    <xf numFmtId="0" fontId="17" fillId="0" borderId="32" xfId="0" applyFont="1" applyBorder="1" applyAlignment="1">
      <alignment vertical="center" wrapText="1"/>
    </xf>
    <xf numFmtId="0" fontId="27" fillId="11" borderId="33" xfId="0" applyFont="1" applyFill="1" applyBorder="1" applyAlignment="1">
      <alignment horizontal="justify" vertical="center"/>
    </xf>
    <xf numFmtId="0" fontId="27" fillId="7" borderId="33" xfId="0" applyFont="1" applyFill="1" applyBorder="1" applyAlignment="1">
      <alignment horizontal="justify" vertical="center" wrapText="1"/>
    </xf>
    <xf numFmtId="0" fontId="17" fillId="0" borderId="25" xfId="0" applyFont="1" applyBorder="1" applyAlignment="1">
      <alignment vertical="top" wrapText="1"/>
    </xf>
    <xf numFmtId="0" fontId="27" fillId="12" borderId="24" xfId="0" applyFont="1" applyFill="1" applyBorder="1" applyAlignment="1">
      <alignment horizontal="justify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3" fillId="2" borderId="17" xfId="0" quotePrefix="1" applyFont="1" applyFill="1" applyBorder="1" applyAlignment="1">
      <alignment horizontal="justify" vertical="top" wrapText="1"/>
    </xf>
    <xf numFmtId="0" fontId="38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wrapText="1"/>
    </xf>
    <xf numFmtId="0" fontId="32" fillId="0" borderId="29" xfId="0" applyFont="1" applyFill="1" applyBorder="1" applyAlignment="1">
      <alignment horizontal="center" vertical="top" wrapText="1"/>
    </xf>
    <xf numFmtId="0" fontId="32" fillId="0" borderId="29" xfId="0" quotePrefix="1" applyFont="1" applyFill="1" applyBorder="1" applyAlignment="1">
      <alignment horizontal="center" vertical="top" wrapText="1"/>
    </xf>
    <xf numFmtId="0" fontId="24" fillId="0" borderId="0" xfId="0" applyFont="1" applyAlignment="1">
      <alignment horizontal="justify"/>
    </xf>
    <xf numFmtId="0" fontId="17" fillId="0" borderId="0" xfId="0" applyFont="1" applyAlignment="1">
      <alignment horizontal="justify" vertical="top"/>
    </xf>
    <xf numFmtId="0" fontId="17" fillId="0" borderId="0" xfId="0" applyFont="1" applyAlignment="1">
      <alignment horizontal="justify" vertical="center"/>
    </xf>
    <xf numFmtId="9" fontId="38" fillId="5" borderId="46" xfId="27" applyFont="1" applyFill="1" applyBorder="1" applyAlignment="1">
      <alignment horizontal="center" vertical="center" wrapText="1"/>
    </xf>
    <xf numFmtId="0" fontId="38" fillId="5" borderId="47" xfId="0" applyFont="1" applyFill="1" applyBorder="1" applyAlignment="1">
      <alignment horizontal="center" vertical="center" wrapText="1"/>
    </xf>
    <xf numFmtId="9" fontId="17" fillId="0" borderId="50" xfId="27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9" fontId="17" fillId="0" borderId="40" xfId="27" applyFont="1" applyBorder="1" applyAlignment="1">
      <alignment horizontal="center" vertical="center" wrapText="1"/>
    </xf>
    <xf numFmtId="0" fontId="17" fillId="8" borderId="35" xfId="0" applyFont="1" applyFill="1" applyBorder="1" applyAlignment="1">
      <alignment horizontal="justify" vertical="center" wrapText="1"/>
    </xf>
    <xf numFmtId="9" fontId="17" fillId="0" borderId="32" xfId="27" applyFont="1" applyBorder="1" applyAlignment="1">
      <alignment horizontal="center" vertical="center" wrapText="1"/>
    </xf>
    <xf numFmtId="9" fontId="17" fillId="0" borderId="55" xfId="27" applyFont="1" applyBorder="1" applyAlignment="1">
      <alignment horizontal="center" vertical="center" wrapText="1"/>
    </xf>
    <xf numFmtId="0" fontId="17" fillId="10" borderId="33" xfId="0" applyFont="1" applyFill="1" applyBorder="1" applyAlignment="1">
      <alignment horizontal="justify" vertical="center" wrapText="1"/>
    </xf>
    <xf numFmtId="9" fontId="17" fillId="0" borderId="57" xfId="27" applyFont="1" applyBorder="1" applyAlignment="1">
      <alignment horizontal="center" vertical="center" wrapText="1"/>
    </xf>
    <xf numFmtId="0" fontId="17" fillId="11" borderId="33" xfId="0" applyFont="1" applyFill="1" applyBorder="1" applyAlignment="1">
      <alignment horizontal="justify" vertical="center"/>
    </xf>
    <xf numFmtId="9" fontId="17" fillId="0" borderId="57" xfId="27" applyFont="1" applyBorder="1" applyAlignment="1">
      <alignment horizontal="center" vertical="center"/>
    </xf>
    <xf numFmtId="0" fontId="17" fillId="7" borderId="33" xfId="0" applyFont="1" applyFill="1" applyBorder="1" applyAlignment="1">
      <alignment horizontal="justify" vertical="center" wrapText="1"/>
    </xf>
    <xf numFmtId="9" fontId="17" fillId="0" borderId="59" xfId="27" applyFont="1" applyBorder="1" applyAlignment="1">
      <alignment horizontal="center" vertical="center" wrapText="1"/>
    </xf>
    <xf numFmtId="9" fontId="17" fillId="0" borderId="60" xfId="27" applyFont="1" applyBorder="1" applyAlignment="1">
      <alignment horizontal="center" vertical="center"/>
    </xf>
    <xf numFmtId="0" fontId="17" fillId="12" borderId="51" xfId="0" applyFont="1" applyFill="1" applyBorder="1" applyAlignment="1">
      <alignment horizontal="justify" vertical="center" wrapText="1"/>
    </xf>
    <xf numFmtId="0" fontId="27" fillId="5" borderId="64" xfId="0" applyFont="1" applyFill="1" applyBorder="1" applyAlignment="1">
      <alignment horizontal="justify" vertical="center" wrapText="1"/>
    </xf>
    <xf numFmtId="0" fontId="27" fillId="5" borderId="65" xfId="0" applyFont="1" applyFill="1" applyBorder="1" applyAlignment="1">
      <alignment horizontal="center" vertical="center" wrapText="1"/>
    </xf>
    <xf numFmtId="0" fontId="38" fillId="0" borderId="0" xfId="0" applyFont="1"/>
    <xf numFmtId="9" fontId="0" fillId="0" borderId="74" xfId="27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center"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justify" vertical="top" wrapText="1"/>
    </xf>
    <xf numFmtId="0" fontId="0" fillId="2" borderId="19" xfId="0" applyFont="1" applyFill="1" applyBorder="1" applyAlignment="1">
      <alignment horizontal="justify" vertical="top" wrapText="1"/>
    </xf>
    <xf numFmtId="0" fontId="0" fillId="2" borderId="19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justify" vertical="top" wrapText="1"/>
    </xf>
    <xf numFmtId="0" fontId="0" fillId="7" borderId="19" xfId="0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justify" vertical="center" wrapText="1"/>
    </xf>
    <xf numFmtId="165" fontId="0" fillId="0" borderId="0" xfId="0" applyNumberFormat="1" applyAlignment="1">
      <alignment horizontal="center" vertical="center" wrapText="1"/>
    </xf>
    <xf numFmtId="0" fontId="0" fillId="2" borderId="19" xfId="0" quotePrefix="1" applyFill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32" fillId="2" borderId="19" xfId="0" applyFont="1" applyFill="1" applyBorder="1" applyAlignment="1">
      <alignment horizontal="center" vertical="top" wrapText="1"/>
    </xf>
    <xf numFmtId="0" fontId="32" fillId="0" borderId="19" xfId="21" applyFont="1" applyFill="1" applyBorder="1" applyAlignment="1">
      <alignment horizontal="justify" vertical="top" wrapText="1"/>
    </xf>
    <xf numFmtId="0" fontId="32" fillId="2" borderId="8" xfId="0" quotePrefix="1" applyFont="1" applyFill="1" applyBorder="1" applyAlignment="1">
      <alignment horizontal="justify" vertical="top" wrapText="1"/>
    </xf>
    <xf numFmtId="0" fontId="39" fillId="0" borderId="76" xfId="0" applyFont="1" applyFill="1" applyBorder="1" applyAlignment="1">
      <alignment horizontal="center" vertical="center" wrapText="1"/>
    </xf>
    <xf numFmtId="0" fontId="39" fillId="0" borderId="77" xfId="0" applyFont="1" applyFill="1" applyBorder="1" applyAlignment="1">
      <alignment horizontal="center" vertical="center" wrapText="1"/>
    </xf>
    <xf numFmtId="0" fontId="39" fillId="0" borderId="7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4" fillId="0" borderId="0" xfId="0" applyFont="1"/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7" fillId="5" borderId="64" xfId="0" applyFont="1" applyFill="1" applyBorder="1" applyAlignment="1">
      <alignment horizontal="center" vertical="center" wrapText="1"/>
    </xf>
    <xf numFmtId="43" fontId="0" fillId="0" borderId="0" xfId="0" applyNumberFormat="1" applyAlignment="1">
      <alignment wrapText="1"/>
    </xf>
    <xf numFmtId="0" fontId="0" fillId="0" borderId="73" xfId="0" applyFill="1" applyBorder="1" applyAlignment="1">
      <alignment horizontal="center" vertical="center" wrapText="1"/>
    </xf>
    <xf numFmtId="9" fontId="0" fillId="0" borderId="73" xfId="27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9" fontId="0" fillId="0" borderId="42" xfId="27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justify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35" fillId="0" borderId="76" xfId="0" applyFont="1" applyFill="1" applyBorder="1" applyAlignment="1">
      <alignment horizontal="center" vertical="center" wrapText="1"/>
    </xf>
    <xf numFmtId="0" fontId="35" fillId="0" borderId="77" xfId="0" applyFont="1" applyFill="1" applyBorder="1" applyAlignment="1">
      <alignment horizontal="center" vertical="center" wrapText="1"/>
    </xf>
    <xf numFmtId="0" fontId="35" fillId="0" borderId="7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vertical="center" wrapText="1"/>
    </xf>
    <xf numFmtId="0" fontId="0" fillId="2" borderId="37" xfId="0" applyFill="1" applyBorder="1" applyAlignment="1">
      <alignment vertical="center" wrapText="1"/>
    </xf>
    <xf numFmtId="0" fontId="0" fillId="2" borderId="84" xfId="0" applyFill="1" applyBorder="1" applyAlignment="1">
      <alignment horizontal="center" vertical="center" wrapText="1"/>
    </xf>
    <xf numFmtId="0" fontId="0" fillId="2" borderId="85" xfId="0" applyFill="1" applyBorder="1" applyAlignment="1">
      <alignment horizontal="center" vertical="center" wrapText="1"/>
    </xf>
    <xf numFmtId="0" fontId="32" fillId="0" borderId="30" xfId="30" quotePrefix="1" applyFont="1" applyFill="1" applyBorder="1" applyAlignment="1">
      <alignment horizontal="justify" vertical="top" wrapText="1"/>
    </xf>
    <xf numFmtId="0" fontId="32" fillId="0" borderId="2" xfId="30" quotePrefix="1" applyFont="1" applyFill="1" applyBorder="1" applyAlignment="1">
      <alignment horizontal="justify" vertical="top" wrapText="1"/>
    </xf>
    <xf numFmtId="0" fontId="0" fillId="2" borderId="74" xfId="0" applyFill="1" applyBorder="1" applyAlignment="1">
      <alignment horizontal="center" vertical="center" wrapText="1"/>
    </xf>
    <xf numFmtId="9" fontId="0" fillId="2" borderId="74" xfId="27" applyFont="1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top" wrapText="1"/>
    </xf>
    <xf numFmtId="0" fontId="0" fillId="2" borderId="19" xfId="0" quotePrefix="1" applyFont="1" applyFill="1" applyBorder="1" applyAlignment="1">
      <alignment horizontal="left" vertical="top" wrapText="1"/>
    </xf>
    <xf numFmtId="0" fontId="32" fillId="2" borderId="29" xfId="30" quotePrefix="1" applyFont="1" applyFill="1" applyBorder="1" applyAlignment="1">
      <alignment horizontal="center" vertical="top" wrapText="1"/>
    </xf>
    <xf numFmtId="0" fontId="32" fillId="0" borderId="29" xfId="30" quotePrefix="1" applyFont="1" applyFill="1" applyBorder="1" applyAlignment="1">
      <alignment horizontal="center" vertical="top" wrapText="1"/>
    </xf>
    <xf numFmtId="0" fontId="32" fillId="0" borderId="19" xfId="30" quotePrefix="1" applyFont="1" applyFill="1" applyBorder="1" applyAlignment="1">
      <alignment horizontal="justify" vertical="top" wrapText="1"/>
    </xf>
    <xf numFmtId="0" fontId="32" fillId="0" borderId="19" xfId="30" applyFont="1" applyBorder="1" applyAlignment="1">
      <alignment horizontal="justify" vertical="top" wrapText="1"/>
    </xf>
    <xf numFmtId="0" fontId="32" fillId="2" borderId="29" xfId="30" applyFont="1" applyFill="1" applyBorder="1" applyAlignment="1">
      <alignment horizontal="center" vertical="top" wrapText="1"/>
    </xf>
    <xf numFmtId="0" fontId="32" fillId="2" borderId="19" xfId="30" applyFont="1" applyFill="1" applyBorder="1" applyAlignment="1">
      <alignment horizontal="justify" vertical="top" wrapText="1"/>
    </xf>
    <xf numFmtId="0" fontId="32" fillId="2" borderId="19" xfId="0" quotePrefix="1" applyFont="1" applyFill="1" applyBorder="1" applyAlignment="1">
      <alignment horizontal="justify" vertical="top" wrapText="1"/>
    </xf>
    <xf numFmtId="0" fontId="0" fillId="7" borderId="81" xfId="0" applyFill="1" applyBorder="1" applyAlignment="1">
      <alignment horizontal="center" vertical="center" wrapText="1"/>
    </xf>
    <xf numFmtId="0" fontId="0" fillId="2" borderId="29" xfId="30" applyFont="1" applyFill="1" applyBorder="1" applyAlignment="1">
      <alignment horizontal="center" vertical="top" wrapText="1"/>
    </xf>
    <xf numFmtId="0" fontId="0" fillId="2" borderId="19" xfId="30" applyFont="1" applyFill="1" applyBorder="1" applyAlignment="1">
      <alignment horizontal="justify" vertical="top" wrapText="1"/>
    </xf>
    <xf numFmtId="0" fontId="0" fillId="2" borderId="29" xfId="30" quotePrefix="1" applyFont="1" applyFill="1" applyBorder="1" applyAlignment="1">
      <alignment horizontal="center" vertical="top" wrapText="1"/>
    </xf>
    <xf numFmtId="0" fontId="0" fillId="2" borderId="19" xfId="30" quotePrefix="1" applyFont="1" applyFill="1" applyBorder="1" applyAlignment="1">
      <alignment horizontal="justify" vertical="top" wrapText="1"/>
    </xf>
    <xf numFmtId="0" fontId="32" fillId="0" borderId="19" xfId="0" quotePrefix="1" applyFont="1" applyFill="1" applyBorder="1" applyAlignment="1">
      <alignment horizontal="justify" vertical="center" wrapText="1"/>
    </xf>
    <xf numFmtId="0" fontId="32" fillId="0" borderId="29" xfId="30" applyFont="1" applyBorder="1" applyAlignment="1">
      <alignment horizontal="center" vertical="top" wrapText="1"/>
    </xf>
    <xf numFmtId="0" fontId="0" fillId="0" borderId="38" xfId="0" quotePrefix="1" applyFont="1" applyFill="1" applyBorder="1" applyAlignment="1">
      <alignment horizontal="justify" vertical="top" wrapText="1"/>
    </xf>
    <xf numFmtId="0" fontId="0" fillId="2" borderId="23" xfId="0" applyFill="1" applyBorder="1" applyAlignment="1">
      <alignment horizontal="center" vertical="center" wrapText="1"/>
    </xf>
    <xf numFmtId="0" fontId="0" fillId="0" borderId="45" xfId="0" quotePrefix="1" applyFont="1" applyBorder="1" applyAlignment="1">
      <alignment horizontal="justify" vertical="top" wrapText="1"/>
    </xf>
    <xf numFmtId="0" fontId="32" fillId="2" borderId="29" xfId="0" applyFont="1" applyFill="1" applyBorder="1" applyAlignment="1">
      <alignment horizontal="center" vertical="top" wrapText="1"/>
    </xf>
    <xf numFmtId="0" fontId="0" fillId="2" borderId="38" xfId="0" quotePrefix="1" applyFill="1" applyBorder="1" applyAlignment="1">
      <alignment horizontal="justify" vertical="top" wrapText="1"/>
    </xf>
    <xf numFmtId="0" fontId="0" fillId="2" borderId="19" xfId="0" quotePrefix="1" applyFont="1" applyFill="1" applyBorder="1" applyAlignment="1">
      <alignment horizontal="justify" vertical="center" wrapText="1"/>
    </xf>
    <xf numFmtId="0" fontId="32" fillId="0" borderId="29" xfId="2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3" fillId="2" borderId="23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2" fillId="2" borderId="29" xfId="33" applyFont="1" applyFill="1" applyBorder="1" applyAlignment="1">
      <alignment horizontal="justify" vertical="top" wrapText="1"/>
    </xf>
    <xf numFmtId="0" fontId="32" fillId="2" borderId="19" xfId="32" applyFont="1" applyFill="1" applyBorder="1" applyAlignment="1">
      <alignment horizontal="justify" vertical="top"/>
    </xf>
    <xf numFmtId="0" fontId="32" fillId="2" borderId="19" xfId="32" applyFont="1" applyFill="1" applyBorder="1" applyAlignment="1">
      <alignment horizontal="justify" vertical="top" wrapText="1"/>
    </xf>
    <xf numFmtId="0" fontId="33" fillId="2" borderId="22" xfId="0" applyFont="1" applyFill="1" applyBorder="1" applyAlignment="1">
      <alignment horizontal="center" vertical="center" wrapText="1"/>
    </xf>
    <xf numFmtId="0" fontId="0" fillId="0" borderId="5" xfId="0" quotePrefix="1" applyFill="1" applyBorder="1" applyAlignment="1">
      <alignment horizontal="justify" vertical="center" wrapText="1"/>
    </xf>
    <xf numFmtId="0" fontId="32" fillId="0" borderId="8" xfId="0" quotePrefix="1" applyFont="1" applyFill="1" applyBorder="1" applyAlignment="1">
      <alignment horizontal="justify" vertical="center" wrapText="1"/>
    </xf>
    <xf numFmtId="0" fontId="0" fillId="0" borderId="45" xfId="0" quotePrefix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justify" vertical="top" wrapText="1"/>
    </xf>
    <xf numFmtId="0" fontId="0" fillId="0" borderId="45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justify" vertical="center" wrapText="1"/>
    </xf>
    <xf numFmtId="0" fontId="32" fillId="0" borderId="14" xfId="0" applyFont="1" applyFill="1" applyBorder="1" applyAlignment="1">
      <alignment horizontal="justify" vertical="top" wrapText="1"/>
    </xf>
    <xf numFmtId="0" fontId="32" fillId="0" borderId="76" xfId="0" applyFont="1" applyFill="1" applyBorder="1" applyAlignment="1">
      <alignment horizontal="center" vertical="top" wrapText="1"/>
    </xf>
    <xf numFmtId="0" fontId="0" fillId="0" borderId="66" xfId="0" quotePrefix="1" applyFont="1" applyFill="1" applyBorder="1" applyAlignment="1">
      <alignment horizontal="justify" vertical="top" wrapText="1"/>
    </xf>
    <xf numFmtId="0" fontId="0" fillId="0" borderId="23" xfId="0" quotePrefix="1" applyFont="1" applyFill="1" applyBorder="1" applyAlignment="1">
      <alignment horizontal="justify" vertical="top" wrapText="1"/>
    </xf>
    <xf numFmtId="0" fontId="0" fillId="0" borderId="74" xfId="0" quotePrefix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justify" vertical="center" wrapText="1"/>
    </xf>
    <xf numFmtId="0" fontId="32" fillId="2" borderId="19" xfId="0" quotePrefix="1" applyFont="1" applyFill="1" applyBorder="1" applyAlignment="1">
      <alignment horizontal="left" vertical="top" wrapText="1"/>
    </xf>
    <xf numFmtId="0" fontId="32" fillId="2" borderId="19" xfId="30" quotePrefix="1" applyFont="1" applyFill="1" applyBorder="1" applyAlignment="1">
      <alignment horizontal="left" vertical="top" wrapText="1"/>
    </xf>
    <xf numFmtId="0" fontId="32" fillId="2" borderId="19" xfId="22" applyFont="1" applyFill="1" applyBorder="1" applyAlignment="1">
      <alignment horizontal="justify" vertical="top" wrapText="1"/>
    </xf>
    <xf numFmtId="0" fontId="0" fillId="2" borderId="42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 wrapText="1"/>
    </xf>
    <xf numFmtId="49" fontId="32" fillId="2" borderId="87" xfId="30" applyNumberFormat="1" applyFont="1" applyFill="1" applyBorder="1" applyAlignment="1">
      <alignment horizontal="justify" vertical="top" wrapText="1"/>
    </xf>
    <xf numFmtId="49" fontId="32" fillId="0" borderId="81" xfId="30" quotePrefix="1" applyNumberFormat="1" applyFont="1" applyFill="1" applyBorder="1" applyAlignment="1">
      <alignment horizontal="justify" vertical="top" wrapText="1"/>
    </xf>
    <xf numFmtId="49" fontId="32" fillId="0" borderId="81" xfId="21" quotePrefix="1" applyNumberFormat="1" applyFont="1" applyFill="1" applyBorder="1" applyAlignment="1">
      <alignment horizontal="justify" vertical="top" wrapText="1"/>
    </xf>
    <xf numFmtId="49" fontId="32" fillId="0" borderId="81" xfId="21" applyNumberFormat="1" applyFont="1" applyFill="1" applyBorder="1" applyAlignment="1">
      <alignment horizontal="justify" vertical="top" wrapText="1"/>
    </xf>
    <xf numFmtId="49" fontId="32" fillId="2" borderId="81" xfId="0" quotePrefix="1" applyNumberFormat="1" applyFont="1" applyFill="1" applyBorder="1" applyAlignment="1">
      <alignment horizontal="justify" vertical="top" wrapText="1"/>
    </xf>
    <xf numFmtId="49" fontId="32" fillId="0" borderId="81" xfId="0" quotePrefix="1" applyNumberFormat="1" applyFont="1" applyFill="1" applyBorder="1" applyAlignment="1">
      <alignment horizontal="left" vertical="top" wrapText="1"/>
    </xf>
    <xf numFmtId="0" fontId="0" fillId="2" borderId="81" xfId="0" applyFont="1" applyFill="1" applyBorder="1" applyAlignment="1">
      <alignment horizontal="justify" vertical="top" wrapText="1"/>
    </xf>
    <xf numFmtId="0" fontId="0" fillId="2" borderId="81" xfId="0" quotePrefix="1" applyFont="1" applyFill="1" applyBorder="1" applyAlignment="1">
      <alignment horizontal="justify" vertical="top" wrapText="1"/>
    </xf>
    <xf numFmtId="0" fontId="32" fillId="2" borderId="81" xfId="0" applyFont="1" applyFill="1" applyBorder="1" applyAlignment="1">
      <alignment horizontal="justify" vertical="top" wrapText="1"/>
    </xf>
    <xf numFmtId="0" fontId="32" fillId="0" borderId="81" xfId="0" quotePrefix="1" applyFont="1" applyFill="1" applyBorder="1" applyAlignment="1">
      <alignment horizontal="justify" vertical="top" wrapText="1"/>
    </xf>
    <xf numFmtId="0" fontId="32" fillId="2" borderId="81" xfId="0" quotePrefix="1" applyFont="1" applyFill="1" applyBorder="1" applyAlignment="1">
      <alignment horizontal="justify" vertical="top" wrapText="1"/>
    </xf>
    <xf numFmtId="0" fontId="32" fillId="2" borderId="81" xfId="0" quotePrefix="1" applyFont="1" applyFill="1" applyBorder="1" applyAlignment="1">
      <alignment horizontal="justify" vertical="center" wrapText="1"/>
    </xf>
    <xf numFmtId="49" fontId="32" fillId="0" borderId="81" xfId="30" applyNumberFormat="1" applyFont="1" applyBorder="1" applyAlignment="1">
      <alignment horizontal="justify" vertical="top" wrapText="1"/>
    </xf>
    <xf numFmtId="49" fontId="32" fillId="2" borderId="81" xfId="30" applyNumberFormat="1" applyFont="1" applyFill="1" applyBorder="1" applyAlignment="1">
      <alignment horizontal="justify" vertical="top" wrapText="1"/>
    </xf>
    <xf numFmtId="0" fontId="32" fillId="0" borderId="81" xfId="30" quotePrefix="1" applyFont="1" applyFill="1" applyBorder="1" applyAlignment="1">
      <alignment horizontal="left" vertical="top" wrapText="1"/>
    </xf>
    <xf numFmtId="49" fontId="32" fillId="2" borderId="81" xfId="30" quotePrefix="1" applyNumberFormat="1" applyFont="1" applyFill="1" applyBorder="1" applyAlignment="1">
      <alignment horizontal="justify" vertical="top" wrapText="1"/>
    </xf>
    <xf numFmtId="0" fontId="32" fillId="2" borderId="81" xfId="31" quotePrefix="1" applyFont="1" applyFill="1" applyBorder="1" applyAlignment="1">
      <alignment horizontal="justify" vertical="top" wrapText="1"/>
    </xf>
    <xf numFmtId="0" fontId="32" fillId="2" borderId="81" xfId="23" applyFont="1" applyFill="1" applyBorder="1" applyAlignment="1">
      <alignment horizontal="justify" vertical="top" wrapText="1"/>
    </xf>
    <xf numFmtId="0" fontId="0" fillId="0" borderId="81" xfId="30" quotePrefix="1" applyFont="1" applyBorder="1" applyAlignment="1">
      <alignment horizontal="justify" vertical="top" wrapText="1"/>
    </xf>
    <xf numFmtId="0" fontId="32" fillId="0" borderId="81" xfId="31" quotePrefix="1" applyFont="1" applyFill="1" applyBorder="1" applyAlignment="1">
      <alignment horizontal="justify" vertical="top" wrapText="1"/>
    </xf>
    <xf numFmtId="49" fontId="32" fillId="0" borderId="81" xfId="0" applyNumberFormat="1" applyFont="1" applyFill="1" applyBorder="1" applyAlignment="1">
      <alignment horizontal="justify" vertical="top" wrapText="1"/>
    </xf>
    <xf numFmtId="49" fontId="0" fillId="2" borderId="81" xfId="0" applyNumberFormat="1" applyFont="1" applyFill="1" applyBorder="1" applyAlignment="1">
      <alignment horizontal="justify" vertical="top" wrapText="1"/>
    </xf>
    <xf numFmtId="0" fontId="0" fillId="2" borderId="85" xfId="0" applyFill="1" applyBorder="1" applyAlignment="1">
      <alignment horizontal="justify" vertical="center" wrapText="1"/>
    </xf>
    <xf numFmtId="0" fontId="0" fillId="0" borderId="5" xfId="0" quotePrefix="1" applyFont="1" applyFill="1" applyBorder="1" applyAlignment="1">
      <alignment horizontal="justify" vertical="center" wrapText="1"/>
    </xf>
    <xf numFmtId="0" fontId="32" fillId="2" borderId="19" xfId="22" quotePrefix="1" applyFont="1" applyFill="1" applyBorder="1" applyAlignment="1">
      <alignment horizontal="left" vertical="top" wrapText="1"/>
    </xf>
    <xf numFmtId="0" fontId="0" fillId="0" borderId="45" xfId="0" quotePrefix="1" applyFont="1" applyFill="1" applyBorder="1" applyAlignment="1">
      <alignment horizontal="justify" vertical="top" wrapText="1"/>
    </xf>
    <xf numFmtId="0" fontId="0" fillId="0" borderId="23" xfId="0" quotePrefix="1" applyFont="1" applyFill="1" applyBorder="1" applyAlignment="1">
      <alignment horizontal="left" vertical="top" wrapText="1"/>
    </xf>
    <xf numFmtId="0" fontId="0" fillId="2" borderId="38" xfId="0" quotePrefix="1" applyFill="1" applyBorder="1" applyAlignment="1">
      <alignment horizontal="left" vertical="top" wrapText="1"/>
    </xf>
    <xf numFmtId="0" fontId="32" fillId="2" borderId="38" xfId="0" quotePrefix="1" applyFont="1" applyFill="1" applyBorder="1" applyAlignment="1">
      <alignment horizontal="justify" vertical="top" wrapText="1"/>
    </xf>
    <xf numFmtId="0" fontId="0" fillId="0" borderId="45" xfId="0" quotePrefix="1" applyBorder="1" applyAlignment="1">
      <alignment horizontal="justify" vertical="top" wrapText="1"/>
    </xf>
    <xf numFmtId="0" fontId="0" fillId="2" borderId="45" xfId="0" quotePrefix="1" applyFont="1" applyFill="1" applyBorder="1" applyAlignment="1">
      <alignment horizontal="justify" vertical="top" wrapText="1"/>
    </xf>
    <xf numFmtId="165" fontId="0" fillId="0" borderId="38" xfId="0" quotePrefix="1" applyNumberFormat="1" applyBorder="1" applyAlignment="1">
      <alignment horizontal="justify" vertical="top" wrapText="1"/>
    </xf>
    <xf numFmtId="0" fontId="0" fillId="0" borderId="45" xfId="0" quotePrefix="1" applyFont="1" applyFill="1" applyBorder="1" applyAlignment="1" applyProtection="1">
      <alignment horizontal="justify" vertical="top" wrapText="1"/>
      <protection locked="0"/>
    </xf>
    <xf numFmtId="165" fontId="0" fillId="0" borderId="38" xfId="0" quotePrefix="1" applyNumberFormat="1" applyFill="1" applyBorder="1" applyAlignment="1">
      <alignment horizontal="justify" vertical="top" wrapText="1"/>
    </xf>
    <xf numFmtId="0" fontId="0" fillId="0" borderId="88" xfId="0" quotePrefix="1" applyBorder="1" applyAlignment="1">
      <alignment horizontal="justify" vertical="top" wrapText="1"/>
    </xf>
    <xf numFmtId="0" fontId="0" fillId="0" borderId="8" xfId="0" quotePrefix="1" applyBorder="1" applyAlignment="1">
      <alignment horizontal="justify" vertical="top" wrapText="1"/>
    </xf>
    <xf numFmtId="0" fontId="0" fillId="0" borderId="88" xfId="0" quotePrefix="1" applyFont="1" applyBorder="1" applyAlignment="1">
      <alignment horizontal="justify" vertical="top" wrapText="1"/>
    </xf>
    <xf numFmtId="0" fontId="0" fillId="0" borderId="91" xfId="0" quotePrefix="1" applyBorder="1" applyAlignment="1">
      <alignment horizontal="justify" vertical="top" wrapText="1"/>
    </xf>
    <xf numFmtId="0" fontId="0" fillId="0" borderId="88" xfId="0" applyFont="1" applyFill="1" applyBorder="1" applyAlignment="1">
      <alignment horizontal="justify" vertical="top" wrapText="1"/>
    </xf>
    <xf numFmtId="0" fontId="0" fillId="0" borderId="19" xfId="0" applyBorder="1" applyAlignment="1">
      <alignment horizontal="justify" vertical="center"/>
    </xf>
    <xf numFmtId="0" fontId="0" fillId="0" borderId="19" xfId="0" applyBorder="1" applyAlignment="1">
      <alignment horizontal="justify" vertical="top" wrapText="1"/>
    </xf>
    <xf numFmtId="0" fontId="0" fillId="0" borderId="23" xfId="0" applyBorder="1" applyAlignment="1">
      <alignment horizontal="justify" vertical="top"/>
    </xf>
    <xf numFmtId="0" fontId="0" fillId="0" borderId="19" xfId="0" applyBorder="1" applyAlignment="1">
      <alignment horizontal="justify"/>
    </xf>
    <xf numFmtId="0" fontId="0" fillId="0" borderId="23" xfId="0" applyBorder="1" applyAlignment="1">
      <alignment horizontal="justify"/>
    </xf>
    <xf numFmtId="0" fontId="0" fillId="0" borderId="8" xfId="0" applyBorder="1" applyAlignment="1">
      <alignment horizontal="justify" vertical="center"/>
    </xf>
    <xf numFmtId="0" fontId="0" fillId="0" borderId="8" xfId="0" applyBorder="1" applyAlignment="1">
      <alignment horizontal="justify" wrapText="1"/>
    </xf>
    <xf numFmtId="0" fontId="0" fillId="0" borderId="12" xfId="0" applyBorder="1" applyAlignment="1">
      <alignment horizontal="justify"/>
    </xf>
    <xf numFmtId="0" fontId="0" fillId="0" borderId="23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19" xfId="0" applyBorder="1" applyAlignment="1">
      <alignment horizontal="justify" vertical="center" wrapText="1"/>
    </xf>
    <xf numFmtId="0" fontId="0" fillId="0" borderId="89" xfId="0" applyBorder="1" applyAlignment="1">
      <alignment horizontal="justify" vertical="top" wrapText="1"/>
    </xf>
    <xf numFmtId="0" fontId="0" fillId="0" borderId="90" xfId="0" applyBorder="1" applyAlignment="1">
      <alignment horizontal="justify" vertical="top" wrapText="1"/>
    </xf>
    <xf numFmtId="0" fontId="0" fillId="2" borderId="17" xfId="0" quotePrefix="1" applyFont="1" applyFill="1" applyBorder="1" applyAlignment="1">
      <alignment horizontal="justify" vertical="top" wrapText="1"/>
    </xf>
    <xf numFmtId="0" fontId="0" fillId="0" borderId="17" xfId="0" quotePrefix="1" applyFont="1" applyBorder="1" applyAlignment="1">
      <alignment horizontal="justify" vertical="top" wrapText="1"/>
    </xf>
    <xf numFmtId="0" fontId="0" fillId="0" borderId="22" xfId="0" applyFont="1" applyBorder="1" applyAlignment="1">
      <alignment horizontal="justify" vertical="top" wrapText="1"/>
    </xf>
    <xf numFmtId="0" fontId="0" fillId="0" borderId="38" xfId="0" quotePrefix="1" applyBorder="1" applyAlignment="1" applyProtection="1">
      <alignment horizontal="justify" vertical="top" wrapText="1"/>
      <protection locked="0"/>
    </xf>
    <xf numFmtId="0" fontId="0" fillId="2" borderId="38" xfId="30" quotePrefix="1" applyFont="1" applyFill="1" applyBorder="1" applyAlignment="1">
      <alignment horizontal="justify" vertical="top" wrapText="1"/>
    </xf>
    <xf numFmtId="0" fontId="0" fillId="0" borderId="89" xfId="0" applyBorder="1" applyAlignment="1">
      <alignment horizontal="center" vertical="center"/>
    </xf>
    <xf numFmtId="0" fontId="32" fillId="0" borderId="23" xfId="0" quotePrefix="1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3" xfId="0" quotePrefix="1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horizontal="center" vertical="top" wrapText="1"/>
    </xf>
    <xf numFmtId="0" fontId="32" fillId="0" borderId="15" xfId="0" quotePrefix="1" applyFont="1" applyFill="1" applyBorder="1" applyAlignment="1">
      <alignment horizontal="center" vertical="top" wrapText="1"/>
    </xf>
    <xf numFmtId="0" fontId="0" fillId="2" borderId="19" xfId="0" quotePrefix="1" applyFont="1" applyFill="1" applyBorder="1" applyAlignment="1">
      <alignment horizontal="justify" vertical="top" wrapText="1"/>
    </xf>
    <xf numFmtId="0" fontId="0" fillId="2" borderId="38" xfId="0" quotePrefix="1" applyFont="1" applyFill="1" applyBorder="1" applyAlignment="1">
      <alignment horizontal="justify" vertical="top" wrapText="1"/>
    </xf>
    <xf numFmtId="0" fontId="0" fillId="0" borderId="38" xfId="0" quotePrefix="1" applyFont="1" applyFill="1" applyBorder="1" applyAlignment="1">
      <alignment horizontal="left" vertical="top" wrapText="1"/>
    </xf>
    <xf numFmtId="0" fontId="45" fillId="0" borderId="88" xfId="34" applyFont="1" applyFill="1" applyBorder="1" applyAlignment="1">
      <alignment horizontal="justify" vertical="center" wrapText="1"/>
    </xf>
    <xf numFmtId="0" fontId="45" fillId="0" borderId="88" xfId="34" quotePrefix="1" applyFont="1" applyFill="1" applyBorder="1" applyAlignment="1">
      <alignment horizontal="justify" vertical="center" wrapText="1"/>
    </xf>
    <xf numFmtId="0" fontId="0" fillId="2" borderId="88" xfId="0" quotePrefix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38" fillId="0" borderId="6" xfId="0" quotePrefix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6" fillId="6" borderId="29" xfId="0" quotePrefix="1" applyFont="1" applyFill="1" applyBorder="1" applyAlignment="1">
      <alignment horizontal="center" vertical="center" wrapText="1"/>
    </xf>
    <xf numFmtId="0" fontId="36" fillId="6" borderId="28" xfId="0" applyFont="1" applyFill="1" applyBorder="1" applyAlignment="1">
      <alignment horizontal="center" vertical="center" wrapText="1"/>
    </xf>
    <xf numFmtId="0" fontId="36" fillId="6" borderId="42" xfId="0" applyFont="1" applyFill="1" applyBorder="1" applyAlignment="1">
      <alignment horizontal="center" vertical="center" wrapText="1"/>
    </xf>
    <xf numFmtId="0" fontId="20" fillId="5" borderId="0" xfId="0" quotePrefix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4" fillId="0" borderId="69" xfId="0" applyFont="1" applyFill="1" applyBorder="1" applyAlignment="1">
      <alignment horizontal="center" vertical="center" wrapText="1"/>
    </xf>
    <xf numFmtId="0" fontId="34" fillId="0" borderId="83" xfId="0" applyFont="1" applyFill="1" applyBorder="1" applyAlignment="1">
      <alignment horizontal="center" vertical="center" wrapText="1"/>
    </xf>
    <xf numFmtId="0" fontId="34" fillId="0" borderId="66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4" fillId="5" borderId="21" xfId="0" quotePrefix="1" applyFont="1" applyFill="1" applyBorder="1" applyAlignment="1">
      <alignment horizontal="center" vertical="center" wrapText="1"/>
    </xf>
    <xf numFmtId="0" fontId="34" fillId="5" borderId="9" xfId="0" quotePrefix="1" applyFont="1" applyFill="1" applyBorder="1" applyAlignment="1">
      <alignment horizontal="center" vertical="center" wrapText="1"/>
    </xf>
    <xf numFmtId="0" fontId="34" fillId="5" borderId="39" xfId="0" quotePrefix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center" vertical="center" wrapText="1"/>
    </xf>
    <xf numFmtId="0" fontId="21" fillId="0" borderId="0" xfId="0" quotePrefix="1" applyFont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5" borderId="49" xfId="0" applyFont="1" applyFill="1" applyBorder="1" applyAlignment="1">
      <alignment horizontal="right" vertical="center" wrapText="1"/>
    </xf>
    <xf numFmtId="0" fontId="38" fillId="5" borderId="48" xfId="0" applyFont="1" applyFill="1" applyBorder="1" applyAlignment="1">
      <alignment horizontal="right" vertical="center" wrapText="1"/>
    </xf>
    <xf numFmtId="0" fontId="27" fillId="5" borderId="72" xfId="0" applyFont="1" applyFill="1" applyBorder="1" applyAlignment="1">
      <alignment horizontal="justify" vertical="center" wrapText="1"/>
    </xf>
    <xf numFmtId="0" fontId="27" fillId="5" borderId="65" xfId="0" applyFont="1" applyFill="1" applyBorder="1" applyAlignment="1">
      <alignment horizontal="justify" vertical="center" wrapText="1"/>
    </xf>
    <xf numFmtId="0" fontId="27" fillId="5" borderId="71" xfId="0" applyFont="1" applyFill="1" applyBorder="1" applyAlignment="1">
      <alignment horizontal="center" vertical="center" wrapText="1"/>
    </xf>
    <xf numFmtId="0" fontId="27" fillId="5" borderId="70" xfId="0" applyFont="1" applyFill="1" applyBorder="1" applyAlignment="1">
      <alignment horizontal="center" vertical="center" wrapText="1"/>
    </xf>
    <xf numFmtId="0" fontId="27" fillId="5" borderId="69" xfId="0" applyFont="1" applyFill="1" applyBorder="1" applyAlignment="1">
      <alignment horizontal="center" vertical="center" wrapText="1"/>
    </xf>
    <xf numFmtId="0" fontId="27" fillId="5" borderId="68" xfId="0" applyFont="1" applyFill="1" applyBorder="1" applyAlignment="1">
      <alignment horizontal="center" vertical="center" wrapText="1"/>
    </xf>
    <xf numFmtId="0" fontId="27" fillId="5" borderId="67" xfId="0" applyFont="1" applyFill="1" applyBorder="1" applyAlignment="1">
      <alignment horizontal="center" vertical="center" wrapText="1"/>
    </xf>
    <xf numFmtId="0" fontId="27" fillId="5" borderId="66" xfId="0" applyFont="1" applyFill="1" applyBorder="1" applyAlignment="1">
      <alignment horizontal="center" vertical="center" wrapText="1"/>
    </xf>
    <xf numFmtId="0" fontId="27" fillId="5" borderId="43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27" fillId="2" borderId="62" xfId="0" applyFont="1" applyFill="1" applyBorder="1" applyAlignment="1">
      <alignment horizontal="justify" vertical="center" wrapText="1"/>
    </xf>
    <xf numFmtId="0" fontId="27" fillId="2" borderId="61" xfId="0" applyFont="1" applyFill="1" applyBorder="1" applyAlignment="1">
      <alignment horizontal="justify" vertical="center" wrapText="1"/>
    </xf>
    <xf numFmtId="0" fontId="17" fillId="0" borderId="63" xfId="0" applyFont="1" applyBorder="1" applyAlignment="1">
      <alignment horizontal="justify" vertical="top"/>
    </xf>
    <xf numFmtId="0" fontId="17" fillId="0" borderId="62" xfId="0" applyFont="1" applyBorder="1" applyAlignment="1">
      <alignment horizontal="justify" vertical="top"/>
    </xf>
    <xf numFmtId="0" fontId="17" fillId="0" borderId="61" xfId="0" applyFont="1" applyBorder="1" applyAlignment="1">
      <alignment horizontal="justify" vertical="top"/>
    </xf>
    <xf numFmtId="0" fontId="17" fillId="0" borderId="58" xfId="0" applyFont="1" applyBorder="1" applyAlignment="1">
      <alignment horizontal="justify" vertical="top"/>
    </xf>
    <xf numFmtId="0" fontId="17" fillId="0" borderId="57" xfId="0" applyFont="1" applyBorder="1" applyAlignment="1">
      <alignment horizontal="justify" vertical="top"/>
    </xf>
    <xf numFmtId="0" fontId="17" fillId="0" borderId="56" xfId="0" applyFont="1" applyBorder="1" applyAlignment="1">
      <alignment horizontal="justify" vertical="top"/>
    </xf>
    <xf numFmtId="0" fontId="17" fillId="0" borderId="58" xfId="0" applyFont="1" applyBorder="1" applyAlignment="1">
      <alignment horizontal="justify" vertical="center" wrapText="1"/>
    </xf>
    <xf numFmtId="0" fontId="17" fillId="0" borderId="57" xfId="0" applyFont="1" applyBorder="1" applyAlignment="1">
      <alignment horizontal="justify" vertical="center" wrapText="1"/>
    </xf>
    <xf numFmtId="0" fontId="17" fillId="0" borderId="56" xfId="0" applyFont="1" applyBorder="1" applyAlignment="1">
      <alignment horizontal="justify" vertical="center" wrapText="1"/>
    </xf>
    <xf numFmtId="0" fontId="17" fillId="0" borderId="58" xfId="0" applyFont="1" applyBorder="1" applyAlignment="1">
      <alignment horizontal="justify" vertical="top" wrapText="1"/>
    </xf>
    <xf numFmtId="0" fontId="17" fillId="0" borderId="57" xfId="0" applyFont="1" applyBorder="1" applyAlignment="1">
      <alignment horizontal="justify" vertical="top" wrapText="1"/>
    </xf>
    <xf numFmtId="0" fontId="17" fillId="0" borderId="56" xfId="0" applyFont="1" applyBorder="1" applyAlignment="1">
      <alignment horizontal="justify" vertical="top" wrapText="1"/>
    </xf>
    <xf numFmtId="0" fontId="17" fillId="0" borderId="54" xfId="0" applyFont="1" applyBorder="1" applyAlignment="1">
      <alignment horizontal="justify" vertical="top" wrapText="1"/>
    </xf>
    <xf numFmtId="0" fontId="17" fillId="0" borderId="53" xfId="0" applyFont="1" applyBorder="1" applyAlignment="1">
      <alignment horizontal="justify" vertical="top" wrapText="1"/>
    </xf>
    <xf numFmtId="0" fontId="17" fillId="0" borderId="52" xfId="0" applyFont="1" applyBorder="1" applyAlignment="1">
      <alignment horizontal="justify" vertical="top" wrapText="1"/>
    </xf>
    <xf numFmtId="0" fontId="38" fillId="0" borderId="69" xfId="0" applyFont="1" applyFill="1" applyBorder="1" applyAlignment="1">
      <alignment horizontal="center" vertical="center" wrapText="1"/>
    </xf>
    <xf numFmtId="0" fontId="38" fillId="0" borderId="83" xfId="0" applyFont="1" applyFill="1" applyBorder="1" applyAlignment="1">
      <alignment horizontal="center" vertical="center" wrapText="1"/>
    </xf>
    <xf numFmtId="0" fontId="38" fillId="0" borderId="66" xfId="0" applyFont="1" applyFill="1" applyBorder="1" applyAlignment="1">
      <alignment horizontal="center" vertical="center" wrapText="1"/>
    </xf>
    <xf numFmtId="0" fontId="36" fillId="6" borderId="19" xfId="0" quotePrefix="1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4" fillId="5" borderId="44" xfId="0" quotePrefix="1" applyFont="1" applyFill="1" applyBorder="1" applyAlignment="1">
      <alignment horizontal="center" vertical="center" wrapText="1"/>
    </xf>
    <xf numFmtId="0" fontId="34" fillId="5" borderId="27" xfId="0" quotePrefix="1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8" fillId="0" borderId="78" xfId="0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 wrapText="1"/>
    </xf>
    <xf numFmtId="0" fontId="38" fillId="0" borderId="7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42" fillId="13" borderId="0" xfId="0" quotePrefix="1" applyFont="1" applyFill="1" applyAlignment="1">
      <alignment horizontal="center" vertical="center" wrapText="1"/>
    </xf>
    <xf numFmtId="0" fontId="38" fillId="0" borderId="29" xfId="0" quotePrefix="1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6" xfId="0" quotePrefix="1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27" fillId="2" borderId="86" xfId="0" applyFont="1" applyFill="1" applyBorder="1" applyAlignment="1">
      <alignment horizontal="center" vertical="center" wrapText="1"/>
    </xf>
    <xf numFmtId="0" fontId="27" fillId="2" borderId="61" xfId="0" applyFont="1" applyFill="1" applyBorder="1" applyAlignment="1">
      <alignment horizontal="center" vertical="center" wrapText="1"/>
    </xf>
    <xf numFmtId="0" fontId="38" fillId="5" borderId="49" xfId="0" applyFont="1" applyFill="1" applyBorder="1" applyAlignment="1">
      <alignment horizontal="center" vertical="center" wrapText="1"/>
    </xf>
    <xf numFmtId="0" fontId="38" fillId="5" borderId="48" xfId="0" applyFont="1" applyFill="1" applyBorder="1" applyAlignment="1">
      <alignment horizontal="center" vertical="center" wrapText="1"/>
    </xf>
  </cellXfs>
  <cellStyles count="35">
    <cellStyle name="Millares" xfId="9" builtinId="3"/>
    <cellStyle name="Millares 2" xfId="14" xr:uid="{00000000-0005-0000-0000-000001000000}"/>
    <cellStyle name="Normal" xfId="0" builtinId="0"/>
    <cellStyle name="Normal 2" xfId="2" xr:uid="{00000000-0005-0000-0000-000003000000}"/>
    <cellStyle name="Normal 2 2" xfId="6" xr:uid="{00000000-0005-0000-0000-000004000000}"/>
    <cellStyle name="Normal 2 2 2 2 2" xfId="10" xr:uid="{00000000-0005-0000-0000-000005000000}"/>
    <cellStyle name="Normal 2 2 2 2 3 2" xfId="11" xr:uid="{00000000-0005-0000-0000-000006000000}"/>
    <cellStyle name="Normal 2 2 2 3" xfId="12" xr:uid="{00000000-0005-0000-0000-000007000000}"/>
    <cellStyle name="Normal 2 3" xfId="20" xr:uid="{00000000-0005-0000-0000-000008000000}"/>
    <cellStyle name="Normal 2 3 2" xfId="1" xr:uid="{00000000-0005-0000-0000-000009000000}"/>
    <cellStyle name="Normal 2 3 3" xfId="21" xr:uid="{00000000-0005-0000-0000-00000A000000}"/>
    <cellStyle name="Normal 2 4" xfId="22" xr:uid="{00000000-0005-0000-0000-00000B000000}"/>
    <cellStyle name="Normal 2 4 2" xfId="26" xr:uid="{00000000-0005-0000-0000-00000C000000}"/>
    <cellStyle name="Normal 2 4 3" xfId="28" xr:uid="{65C88341-ECFB-4161-A6F9-9749F5457781}"/>
    <cellStyle name="Normal 2 4 3 2" xfId="32" xr:uid="{909F81D3-5B96-4010-AA97-6CED3BD960B7}"/>
    <cellStyle name="Normal 2 4 4" xfId="30" xr:uid="{7CCE9E47-7472-4568-8BC3-F2A42C9D01E2}"/>
    <cellStyle name="Normal 3" xfId="4" xr:uid="{00000000-0005-0000-0000-00000D000000}"/>
    <cellStyle name="Normal 3 2" xfId="19" xr:uid="{00000000-0005-0000-0000-00000E000000}"/>
    <cellStyle name="Normal 3 2 2" xfId="13" xr:uid="{00000000-0005-0000-0000-00000F000000}"/>
    <cellStyle name="Normal 4" xfId="5" xr:uid="{00000000-0005-0000-0000-000010000000}"/>
    <cellStyle name="Normal 5" xfId="8" xr:uid="{00000000-0005-0000-0000-000011000000}"/>
    <cellStyle name="Normal 5 2" xfId="7" xr:uid="{00000000-0005-0000-0000-000012000000}"/>
    <cellStyle name="Normal 5 2 2" xfId="18" xr:uid="{00000000-0005-0000-0000-000013000000}"/>
    <cellStyle name="Normal 5 2 2 2" xfId="25" xr:uid="{00000000-0005-0000-0000-000014000000}"/>
    <cellStyle name="Normal 5 2 3" xfId="24" xr:uid="{00000000-0005-0000-0000-000015000000}"/>
    <cellStyle name="Normal 5 3" xfId="23" xr:uid="{00000000-0005-0000-0000-000016000000}"/>
    <cellStyle name="Normal 5 3 2" xfId="29" xr:uid="{2DA3661E-6EA8-41B2-BD23-B24B886678E0}"/>
    <cellStyle name="Normal 5 3 2 2" xfId="33" xr:uid="{0E8554F2-D68F-4ADC-B8C8-8A86F8136A2D}"/>
    <cellStyle name="Normal 5 3 3" xfId="31" xr:uid="{0EBCA374-9E1C-421E-B652-3BFE88D25285}"/>
    <cellStyle name="Normal 6" xfId="34" xr:uid="{D5A70EB0-5B03-44A3-803B-6B354F4CFD5B}"/>
    <cellStyle name="Porcentaje" xfId="27" builtinId="5"/>
    <cellStyle name="Porcentaje 2" xfId="16" xr:uid="{00000000-0005-0000-0000-000018000000}"/>
    <cellStyle name="Porcentual 2 2" xfId="15" xr:uid="{00000000-0005-0000-0000-000019000000}"/>
    <cellStyle name="Porcentual 3 2 2" xfId="17" xr:uid="{00000000-0005-0000-0000-00001A000000}"/>
    <cellStyle name="ProcessBody" xfId="3" xr:uid="{00000000-0005-0000-0000-00001B000000}"/>
  </cellStyles>
  <dxfs count="1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486833</xdr:colOff>
      <xdr:row>0</xdr:row>
      <xdr:rowOff>105834</xdr:rowOff>
    </xdr:from>
    <xdr:to>
      <xdr:col>4</xdr:col>
      <xdr:colOff>341376</xdr:colOff>
      <xdr:row>5</xdr:row>
      <xdr:rowOff>43747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50401E-EE84-4ADE-9973-4FE629713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0" y="105834"/>
          <a:ext cx="1526709" cy="837496"/>
        </a:xfrm>
        <a:prstGeom prst="rect">
          <a:avLst/>
        </a:prstGeom>
      </xdr:spPr>
    </xdr:pic>
    <xdr:clientData/>
  </xdr:twoCellAnchor>
  <xdr:twoCellAnchor editAs="oneCell">
    <xdr:from>
      <xdr:col>2</xdr:col>
      <xdr:colOff>810987</xdr:colOff>
      <xdr:row>7</xdr:row>
      <xdr:rowOff>110068</xdr:rowOff>
    </xdr:from>
    <xdr:to>
      <xdr:col>4</xdr:col>
      <xdr:colOff>201083</xdr:colOff>
      <xdr:row>10</xdr:row>
      <xdr:rowOff>54473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0601D1-3828-464B-9E2D-C5EFF3C800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33036" b="-33927"/>
        <a:stretch/>
      </xdr:blipFill>
      <xdr:spPr>
        <a:xfrm>
          <a:off x="2483154" y="1369485"/>
          <a:ext cx="1062262" cy="4841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fael.garcia.CNECC\Documents\ANALISTA%20PROYECTO\POA%202011\POA%202011%20FINAL%20CONSOLID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guzman/Desktop/CRONOGRAMAS%20POA%202020/ENERO-MARZO/MATRIZ%20POA%202020%20GEOGRAF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ES%20DE%20TRABAJO\PLANES%20OPERATIVOS\2011\POA%20GENERAL\POA%202011%20FINAL%20CONSOLID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otras actividades"/>
      <sheetName val="PONDERACIÓN"/>
      <sheetName val="RIESGOS"/>
      <sheetName val="LIN-OBJ-PROD"/>
      <sheetName val="ÁREAS IGN-JJHM"/>
      <sheetName val="UNIDADES DE MEDIDA"/>
      <sheetName val="PONDERACIONES"/>
      <sheetName val="LISTADO CLASIFICADOR"/>
    </sheetNames>
    <sheetDataSet>
      <sheetData sheetId="0"/>
      <sheetData sheetId="1"/>
      <sheetData sheetId="2"/>
      <sheetData sheetId="3"/>
      <sheetData sheetId="4">
        <row r="2">
          <cell r="A2" t="str">
            <v>Lineamiento 1. Asegurar la sostenibilidad financiera</v>
          </cell>
        </row>
        <row r="3">
          <cell r="A3" t="str">
            <v>Lineamiento 2. Proveer un eficiente servicio a los usuarios</v>
          </cell>
        </row>
        <row r="4">
          <cell r="A4" t="str">
            <v>Lineamiento 3. Posicionar al IGNJJHM como el rector de la geografía nacional.</v>
          </cell>
        </row>
        <row r="5">
          <cell r="A5" t="str">
            <v>Lineamiento 4. Asegurar la eficiencia de los procesos internos y del personal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08CCB-60AD-465B-B5DF-9EDF58A551F3}">
  <dimension ref="A15:G39"/>
  <sheetViews>
    <sheetView showGridLines="0" showRowColHeaders="0" view="pageBreakPreview" zoomScale="90" zoomScaleNormal="100" zoomScaleSheetLayoutView="90" workbookViewId="0">
      <selection activeCell="F11" sqref="F11"/>
    </sheetView>
  </sheetViews>
  <sheetFormatPr baseColWidth="10" defaultRowHeight="14.25" x14ac:dyDescent="0.2"/>
  <sheetData>
    <row r="15" spans="1:7" ht="15" x14ac:dyDescent="0.25">
      <c r="A15" s="296" t="s">
        <v>564</v>
      </c>
      <c r="B15" s="296"/>
      <c r="C15" s="296"/>
      <c r="D15" s="296"/>
      <c r="E15" s="296"/>
      <c r="F15" s="296"/>
      <c r="G15" s="296"/>
    </row>
    <row r="16" spans="1:7" x14ac:dyDescent="0.2">
      <c r="A16" s="297" t="s">
        <v>683</v>
      </c>
      <c r="B16" s="294"/>
      <c r="C16" s="294"/>
      <c r="D16" s="294"/>
      <c r="E16" s="294"/>
      <c r="F16" s="294"/>
      <c r="G16" s="294"/>
    </row>
    <row r="17" spans="1:7" x14ac:dyDescent="0.2">
      <c r="A17" s="294" t="s">
        <v>648</v>
      </c>
      <c r="B17" s="294"/>
      <c r="C17" s="294"/>
      <c r="D17" s="294"/>
      <c r="E17" s="294"/>
      <c r="F17" s="294"/>
      <c r="G17" s="294"/>
    </row>
    <row r="18" spans="1:7" x14ac:dyDescent="0.2">
      <c r="A18" s="110"/>
      <c r="B18" s="110"/>
      <c r="C18" s="110"/>
      <c r="D18" s="110"/>
      <c r="E18" s="110"/>
      <c r="F18" s="110"/>
      <c r="G18" s="110"/>
    </row>
    <row r="22" spans="1:7" ht="15" x14ac:dyDescent="0.25">
      <c r="A22" s="295" t="s">
        <v>563</v>
      </c>
      <c r="B22" s="296"/>
      <c r="C22" s="296"/>
      <c r="D22" s="296"/>
      <c r="E22" s="296"/>
      <c r="F22" s="296"/>
      <c r="G22" s="296"/>
    </row>
    <row r="24" spans="1:7" ht="15" x14ac:dyDescent="0.25">
      <c r="A24" s="296" t="s">
        <v>562</v>
      </c>
      <c r="B24" s="296"/>
      <c r="C24" s="296"/>
      <c r="D24" s="296"/>
      <c r="E24" s="296"/>
      <c r="F24" s="296"/>
      <c r="G24" s="296"/>
    </row>
    <row r="25" spans="1:7" ht="15" x14ac:dyDescent="0.25">
      <c r="A25" s="296" t="s">
        <v>561</v>
      </c>
      <c r="B25" s="296"/>
      <c r="C25" s="296"/>
      <c r="D25" s="296"/>
      <c r="E25" s="296"/>
      <c r="F25" s="296"/>
      <c r="G25" s="296"/>
    </row>
    <row r="38" spans="1:7" x14ac:dyDescent="0.2">
      <c r="A38" s="294" t="s">
        <v>560</v>
      </c>
      <c r="B38" s="294"/>
      <c r="C38" s="294"/>
      <c r="D38" s="294"/>
      <c r="E38" s="294"/>
      <c r="F38" s="294"/>
      <c r="G38" s="294"/>
    </row>
    <row r="39" spans="1:7" x14ac:dyDescent="0.2">
      <c r="A39" s="294" t="s">
        <v>649</v>
      </c>
      <c r="B39" s="294"/>
      <c r="C39" s="294"/>
      <c r="D39" s="294"/>
      <c r="E39" s="294"/>
      <c r="F39" s="294"/>
      <c r="G39" s="294"/>
    </row>
  </sheetData>
  <sheetProtection selectLockedCells="1" selectUnlockedCells="1"/>
  <mergeCells count="8">
    <mergeCell ref="A39:G39"/>
    <mergeCell ref="A22:G22"/>
    <mergeCell ref="A24:G24"/>
    <mergeCell ref="A25:G25"/>
    <mergeCell ref="A15:G15"/>
    <mergeCell ref="A16:G16"/>
    <mergeCell ref="A17:G17"/>
    <mergeCell ref="A38:G3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/>
  <dimension ref="A1:A13"/>
  <sheetViews>
    <sheetView showGridLines="0" workbookViewId="0">
      <selection activeCell="A39" sqref="A39"/>
    </sheetView>
  </sheetViews>
  <sheetFormatPr baseColWidth="10" defaultRowHeight="15" x14ac:dyDescent="0.25"/>
  <cols>
    <col min="1" max="1" width="45.25" style="6" bestFit="1" customWidth="1"/>
    <col min="2" max="16384" width="11" style="6"/>
  </cols>
  <sheetData>
    <row r="1" spans="1:1" x14ac:dyDescent="0.25">
      <c r="A1" s="7" t="s">
        <v>76</v>
      </c>
    </row>
    <row r="3" spans="1:1" x14ac:dyDescent="0.25">
      <c r="A3" s="7"/>
    </row>
    <row r="4" spans="1:1" x14ac:dyDescent="0.25">
      <c r="A4" s="9" t="s">
        <v>78</v>
      </c>
    </row>
    <row r="5" spans="1:1" x14ac:dyDescent="0.25">
      <c r="A5" s="9" t="s">
        <v>77</v>
      </c>
    </row>
    <row r="6" spans="1:1" x14ac:dyDescent="0.25">
      <c r="A6" s="9" t="s">
        <v>80</v>
      </c>
    </row>
    <row r="7" spans="1:1" x14ac:dyDescent="0.25">
      <c r="A7" s="9" t="s">
        <v>81</v>
      </c>
    </row>
    <row r="8" spans="1:1" x14ac:dyDescent="0.25">
      <c r="A8" s="9" t="s">
        <v>82</v>
      </c>
    </row>
    <row r="9" spans="1:1" x14ac:dyDescent="0.25">
      <c r="A9" s="9" t="s">
        <v>83</v>
      </c>
    </row>
    <row r="10" spans="1:1" x14ac:dyDescent="0.25">
      <c r="A10" s="9" t="s">
        <v>84</v>
      </c>
    </row>
    <row r="11" spans="1:1" x14ac:dyDescent="0.25">
      <c r="A11" s="9" t="s">
        <v>85</v>
      </c>
    </row>
    <row r="12" spans="1:1" x14ac:dyDescent="0.25">
      <c r="A12" s="9" t="s">
        <v>79</v>
      </c>
    </row>
    <row r="13" spans="1:1" x14ac:dyDescent="0.25">
      <c r="A13" s="9" t="s">
        <v>86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4"/>
  <dimension ref="A3:A42"/>
  <sheetViews>
    <sheetView topLeftCell="A23" workbookViewId="0">
      <selection activeCell="A35" sqref="A35"/>
    </sheetView>
  </sheetViews>
  <sheetFormatPr baseColWidth="10" defaultRowHeight="14.25" x14ac:dyDescent="0.2"/>
  <cols>
    <col min="1" max="1" width="17.625" customWidth="1"/>
  </cols>
  <sheetData>
    <row r="3" spans="1:1" ht="15.75" x14ac:dyDescent="0.2">
      <c r="A3" s="22" t="s">
        <v>162</v>
      </c>
    </row>
    <row r="4" spans="1:1" ht="15.75" x14ac:dyDescent="0.2">
      <c r="A4" s="22" t="s">
        <v>163</v>
      </c>
    </row>
    <row r="5" spans="1:1" ht="15.75" customHeight="1" x14ac:dyDescent="0.2">
      <c r="A5" s="22" t="s">
        <v>164</v>
      </c>
    </row>
    <row r="6" spans="1:1" ht="15.75" x14ac:dyDescent="0.2">
      <c r="A6" s="22" t="s">
        <v>165</v>
      </c>
    </row>
    <row r="7" spans="1:1" ht="15.75" x14ac:dyDescent="0.2">
      <c r="A7" s="22" t="s">
        <v>166</v>
      </c>
    </row>
    <row r="8" spans="1:1" ht="15.75" x14ac:dyDescent="0.2">
      <c r="A8" s="22" t="s">
        <v>167</v>
      </c>
    </row>
    <row r="9" spans="1:1" ht="15.75" x14ac:dyDescent="0.2">
      <c r="A9" s="22" t="s">
        <v>168</v>
      </c>
    </row>
    <row r="10" spans="1:1" ht="15.75" x14ac:dyDescent="0.2">
      <c r="A10" s="22" t="s">
        <v>169</v>
      </c>
    </row>
    <row r="11" spans="1:1" ht="15.75" x14ac:dyDescent="0.2">
      <c r="A11" s="22" t="s">
        <v>170</v>
      </c>
    </row>
    <row r="12" spans="1:1" ht="15.75" x14ac:dyDescent="0.2">
      <c r="A12" s="22" t="s">
        <v>171</v>
      </c>
    </row>
    <row r="13" spans="1:1" ht="15.75" x14ac:dyDescent="0.2">
      <c r="A13" s="22" t="s">
        <v>172</v>
      </c>
    </row>
    <row r="14" spans="1:1" ht="15.75" x14ac:dyDescent="0.2">
      <c r="A14" s="22" t="s">
        <v>173</v>
      </c>
    </row>
    <row r="15" spans="1:1" ht="15.75" x14ac:dyDescent="0.2">
      <c r="A15" s="22" t="s">
        <v>174</v>
      </c>
    </row>
    <row r="16" spans="1:1" ht="15.75" x14ac:dyDescent="0.2">
      <c r="A16" s="22" t="s">
        <v>175</v>
      </c>
    </row>
    <row r="17" spans="1:1" ht="15.75" x14ac:dyDescent="0.2">
      <c r="A17" s="22" t="s">
        <v>176</v>
      </c>
    </row>
    <row r="18" spans="1:1" ht="15.75" x14ac:dyDescent="0.2">
      <c r="A18" s="22" t="s">
        <v>177</v>
      </c>
    </row>
    <row r="19" spans="1:1" ht="15.75" x14ac:dyDescent="0.2">
      <c r="A19" s="22" t="s">
        <v>178</v>
      </c>
    </row>
    <row r="20" spans="1:1" ht="15.75" x14ac:dyDescent="0.2">
      <c r="A20" s="22" t="s">
        <v>179</v>
      </c>
    </row>
    <row r="21" spans="1:1" ht="15.75" x14ac:dyDescent="0.2">
      <c r="A21" s="22" t="s">
        <v>180</v>
      </c>
    </row>
    <row r="22" spans="1:1" ht="15.75" x14ac:dyDescent="0.2">
      <c r="A22" s="22" t="s">
        <v>181</v>
      </c>
    </row>
    <row r="23" spans="1:1" ht="15.75" x14ac:dyDescent="0.2">
      <c r="A23" s="22" t="s">
        <v>182</v>
      </c>
    </row>
    <row r="24" spans="1:1" ht="15.75" x14ac:dyDescent="0.2">
      <c r="A24" s="22" t="s">
        <v>183</v>
      </c>
    </row>
    <row r="25" spans="1:1" ht="15.75" x14ac:dyDescent="0.2">
      <c r="A25" s="22" t="s">
        <v>184</v>
      </c>
    </row>
    <row r="26" spans="1:1" ht="15.75" x14ac:dyDescent="0.2">
      <c r="A26" s="22" t="s">
        <v>185</v>
      </c>
    </row>
    <row r="27" spans="1:1" ht="15.75" x14ac:dyDescent="0.2">
      <c r="A27" s="22" t="s">
        <v>186</v>
      </c>
    </row>
    <row r="28" spans="1:1" ht="15.75" x14ac:dyDescent="0.2">
      <c r="A28" s="22" t="s">
        <v>187</v>
      </c>
    </row>
    <row r="29" spans="1:1" ht="15.75" x14ac:dyDescent="0.2">
      <c r="A29" s="22" t="s">
        <v>188</v>
      </c>
    </row>
    <row r="30" spans="1:1" ht="15.75" x14ac:dyDescent="0.2">
      <c r="A30" s="22" t="s">
        <v>189</v>
      </c>
    </row>
    <row r="31" spans="1:1" ht="15.75" x14ac:dyDescent="0.2">
      <c r="A31" s="22" t="s">
        <v>190</v>
      </c>
    </row>
    <row r="32" spans="1:1" ht="15.75" x14ac:dyDescent="0.2">
      <c r="A32" s="22" t="s">
        <v>191</v>
      </c>
    </row>
    <row r="33" spans="1:1" ht="15.75" x14ac:dyDescent="0.2">
      <c r="A33" s="22" t="s">
        <v>192</v>
      </c>
    </row>
    <row r="34" spans="1:1" ht="15.75" x14ac:dyDescent="0.2">
      <c r="A34" s="22" t="s">
        <v>193</v>
      </c>
    </row>
    <row r="35" spans="1:1" ht="15.75" customHeight="1" x14ac:dyDescent="0.2">
      <c r="A35" s="22" t="s">
        <v>194</v>
      </c>
    </row>
    <row r="36" spans="1:1" ht="15.75" x14ac:dyDescent="0.2">
      <c r="A36" s="22" t="s">
        <v>195</v>
      </c>
    </row>
    <row r="37" spans="1:1" ht="15.75" x14ac:dyDescent="0.2">
      <c r="A37" s="22" t="s">
        <v>196</v>
      </c>
    </row>
    <row r="38" spans="1:1" ht="15.75" x14ac:dyDescent="0.2">
      <c r="A38" s="22" t="s">
        <v>197</v>
      </c>
    </row>
    <row r="39" spans="1:1" ht="15.75" x14ac:dyDescent="0.2">
      <c r="A39" s="22" t="s">
        <v>198</v>
      </c>
    </row>
    <row r="40" spans="1:1" ht="15.75" x14ac:dyDescent="0.2">
      <c r="A40" s="22" t="s">
        <v>199</v>
      </c>
    </row>
    <row r="41" spans="1:1" ht="15.75" x14ac:dyDescent="0.2">
      <c r="A41" s="22" t="s">
        <v>200</v>
      </c>
    </row>
    <row r="42" spans="1:1" ht="15.75" x14ac:dyDescent="0.2">
      <c r="A42" s="22" t="s">
        <v>201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281"/>
  <sheetViews>
    <sheetView topLeftCell="A270" workbookViewId="0">
      <selection activeCell="B284" sqref="B284"/>
    </sheetView>
  </sheetViews>
  <sheetFormatPr baseColWidth="10" defaultRowHeight="15" x14ac:dyDescent="0.25"/>
  <cols>
    <col min="1" max="1" width="6.75" style="31" customWidth="1"/>
    <col min="2" max="2" width="57.625" style="31" bestFit="1" customWidth="1"/>
    <col min="3" max="16384" width="11" style="31"/>
  </cols>
  <sheetData>
    <row r="1" spans="2:2" x14ac:dyDescent="0.25">
      <c r="B1" s="31" t="s">
        <v>461</v>
      </c>
    </row>
    <row r="2" spans="2:2" x14ac:dyDescent="0.25">
      <c r="B2" s="31" t="s">
        <v>460</v>
      </c>
    </row>
    <row r="3" spans="2:2" x14ac:dyDescent="0.25">
      <c r="B3" s="31" t="s">
        <v>459</v>
      </c>
    </row>
    <row r="4" spans="2:2" x14ac:dyDescent="0.25">
      <c r="B4" s="31" t="s">
        <v>458</v>
      </c>
    </row>
    <row r="5" spans="2:2" x14ac:dyDescent="0.25">
      <c r="B5" s="31" t="s">
        <v>457</v>
      </c>
    </row>
    <row r="6" spans="2:2" x14ac:dyDescent="0.25">
      <c r="B6" s="31" t="s">
        <v>456</v>
      </c>
    </row>
    <row r="7" spans="2:2" x14ac:dyDescent="0.25">
      <c r="B7" s="34" t="s">
        <v>481</v>
      </c>
    </row>
    <row r="8" spans="2:2" x14ac:dyDescent="0.25">
      <c r="B8" s="31" t="s">
        <v>455</v>
      </c>
    </row>
    <row r="9" spans="2:2" x14ac:dyDescent="0.25">
      <c r="B9" s="31" t="s">
        <v>454</v>
      </c>
    </row>
    <row r="10" spans="2:2" x14ac:dyDescent="0.25">
      <c r="B10" s="31" t="s">
        <v>202</v>
      </c>
    </row>
    <row r="11" spans="2:2" x14ac:dyDescent="0.25">
      <c r="B11" s="31" t="s">
        <v>35</v>
      </c>
    </row>
    <row r="12" spans="2:2" x14ac:dyDescent="0.25">
      <c r="B12" s="31" t="s">
        <v>36</v>
      </c>
    </row>
    <row r="13" spans="2:2" x14ac:dyDescent="0.25">
      <c r="B13" s="31" t="s">
        <v>453</v>
      </c>
    </row>
    <row r="14" spans="2:2" x14ac:dyDescent="0.25">
      <c r="B14" s="31" t="s">
        <v>452</v>
      </c>
    </row>
    <row r="15" spans="2:2" x14ac:dyDescent="0.25">
      <c r="B15" s="31" t="s">
        <v>451</v>
      </c>
    </row>
    <row r="16" spans="2:2" x14ac:dyDescent="0.25">
      <c r="B16" s="31" t="s">
        <v>450</v>
      </c>
    </row>
    <row r="17" spans="2:2" x14ac:dyDescent="0.25">
      <c r="B17" s="31" t="s">
        <v>449</v>
      </c>
    </row>
    <row r="18" spans="2:2" x14ac:dyDescent="0.25">
      <c r="B18" s="31" t="s">
        <v>448</v>
      </c>
    </row>
    <row r="19" spans="2:2" x14ac:dyDescent="0.25">
      <c r="B19" s="31" t="s">
        <v>447</v>
      </c>
    </row>
    <row r="20" spans="2:2" x14ac:dyDescent="0.25">
      <c r="B20" s="31" t="s">
        <v>446</v>
      </c>
    </row>
    <row r="21" spans="2:2" x14ac:dyDescent="0.25">
      <c r="B21" s="31" t="s">
        <v>445</v>
      </c>
    </row>
    <row r="22" spans="2:2" x14ac:dyDescent="0.25">
      <c r="B22" s="31" t="s">
        <v>444</v>
      </c>
    </row>
    <row r="23" spans="2:2" x14ac:dyDescent="0.25">
      <c r="B23" s="31" t="s">
        <v>203</v>
      </c>
    </row>
    <row r="24" spans="2:2" x14ac:dyDescent="0.25">
      <c r="B24" s="31" t="s">
        <v>443</v>
      </c>
    </row>
    <row r="25" spans="2:2" x14ac:dyDescent="0.25">
      <c r="B25" s="31" t="s">
        <v>442</v>
      </c>
    </row>
    <row r="26" spans="2:2" x14ac:dyDescent="0.25">
      <c r="B26" s="31" t="s">
        <v>441</v>
      </c>
    </row>
    <row r="27" spans="2:2" x14ac:dyDescent="0.25">
      <c r="B27" s="34" t="s">
        <v>467</v>
      </c>
    </row>
    <row r="28" spans="2:2" x14ac:dyDescent="0.25">
      <c r="B28" s="31" t="s">
        <v>439</v>
      </c>
    </row>
    <row r="29" spans="2:2" x14ac:dyDescent="0.25">
      <c r="B29" s="31" t="s">
        <v>438</v>
      </c>
    </row>
    <row r="30" spans="2:2" x14ac:dyDescent="0.25">
      <c r="B30" s="31" t="s">
        <v>437</v>
      </c>
    </row>
    <row r="31" spans="2:2" x14ac:dyDescent="0.25">
      <c r="B31" s="31" t="s">
        <v>440</v>
      </c>
    </row>
    <row r="32" spans="2:2" x14ac:dyDescent="0.25">
      <c r="B32" s="31" t="s">
        <v>34</v>
      </c>
    </row>
    <row r="33" spans="2:2" x14ac:dyDescent="0.25">
      <c r="B33" s="31" t="s">
        <v>436</v>
      </c>
    </row>
    <row r="34" spans="2:2" x14ac:dyDescent="0.25">
      <c r="B34" s="31" t="s">
        <v>435</v>
      </c>
    </row>
    <row r="35" spans="2:2" x14ac:dyDescent="0.25">
      <c r="B35" s="31" t="s">
        <v>434</v>
      </c>
    </row>
    <row r="36" spans="2:2" x14ac:dyDescent="0.25">
      <c r="B36" s="31" t="s">
        <v>433</v>
      </c>
    </row>
    <row r="37" spans="2:2" x14ac:dyDescent="0.25">
      <c r="B37" s="34" t="s">
        <v>470</v>
      </c>
    </row>
    <row r="38" spans="2:2" x14ac:dyDescent="0.25">
      <c r="B38" s="31" t="s">
        <v>432</v>
      </c>
    </row>
    <row r="39" spans="2:2" x14ac:dyDescent="0.25">
      <c r="B39" s="34" t="s">
        <v>474</v>
      </c>
    </row>
    <row r="40" spans="2:2" x14ac:dyDescent="0.25">
      <c r="B40" s="31" t="s">
        <v>431</v>
      </c>
    </row>
    <row r="41" spans="2:2" x14ac:dyDescent="0.25">
      <c r="B41" s="34" t="s">
        <v>482</v>
      </c>
    </row>
    <row r="42" spans="2:2" x14ac:dyDescent="0.25">
      <c r="B42" s="31" t="s">
        <v>430</v>
      </c>
    </row>
    <row r="43" spans="2:2" x14ac:dyDescent="0.25">
      <c r="B43" s="31" t="s">
        <v>429</v>
      </c>
    </row>
    <row r="44" spans="2:2" x14ac:dyDescent="0.25">
      <c r="B44" s="31" t="s">
        <v>33</v>
      </c>
    </row>
    <row r="45" spans="2:2" x14ac:dyDescent="0.25">
      <c r="B45" s="31" t="s">
        <v>428</v>
      </c>
    </row>
    <row r="46" spans="2:2" x14ac:dyDescent="0.25">
      <c r="B46" s="31" t="s">
        <v>427</v>
      </c>
    </row>
    <row r="47" spans="2:2" x14ac:dyDescent="0.25">
      <c r="B47" s="31" t="s">
        <v>426</v>
      </c>
    </row>
    <row r="48" spans="2:2" x14ac:dyDescent="0.25">
      <c r="B48" s="31" t="s">
        <v>425</v>
      </c>
    </row>
    <row r="49" spans="2:2" x14ac:dyDescent="0.25">
      <c r="B49" s="31" t="s">
        <v>424</v>
      </c>
    </row>
    <row r="50" spans="2:2" x14ac:dyDescent="0.25">
      <c r="B50" s="31" t="s">
        <v>423</v>
      </c>
    </row>
    <row r="51" spans="2:2" x14ac:dyDescent="0.25">
      <c r="B51" s="31" t="s">
        <v>422</v>
      </c>
    </row>
    <row r="52" spans="2:2" x14ac:dyDescent="0.25">
      <c r="B52" s="31" t="s">
        <v>421</v>
      </c>
    </row>
    <row r="53" spans="2:2" x14ac:dyDescent="0.25">
      <c r="B53" s="31" t="s">
        <v>420</v>
      </c>
    </row>
    <row r="54" spans="2:2" x14ac:dyDescent="0.25">
      <c r="B54" s="31" t="s">
        <v>419</v>
      </c>
    </row>
    <row r="55" spans="2:2" x14ac:dyDescent="0.25">
      <c r="B55" s="31" t="s">
        <v>418</v>
      </c>
    </row>
    <row r="56" spans="2:2" x14ac:dyDescent="0.25">
      <c r="B56" s="31" t="s">
        <v>417</v>
      </c>
    </row>
    <row r="57" spans="2:2" x14ac:dyDescent="0.25">
      <c r="B57" s="31" t="s">
        <v>416</v>
      </c>
    </row>
    <row r="58" spans="2:2" x14ac:dyDescent="0.25">
      <c r="B58" s="31" t="s">
        <v>415</v>
      </c>
    </row>
    <row r="59" spans="2:2" x14ac:dyDescent="0.25">
      <c r="B59" s="34" t="s">
        <v>469</v>
      </c>
    </row>
    <row r="60" spans="2:2" x14ac:dyDescent="0.25">
      <c r="B60" s="31" t="s">
        <v>32</v>
      </c>
    </row>
    <row r="61" spans="2:2" x14ac:dyDescent="0.25">
      <c r="B61" s="31" t="s">
        <v>31</v>
      </c>
    </row>
    <row r="62" spans="2:2" x14ac:dyDescent="0.25">
      <c r="B62" s="34" t="s">
        <v>483</v>
      </c>
    </row>
    <row r="63" spans="2:2" x14ac:dyDescent="0.25">
      <c r="B63" s="34" t="s">
        <v>484</v>
      </c>
    </row>
    <row r="64" spans="2:2" x14ac:dyDescent="0.25">
      <c r="B64" s="34" t="s">
        <v>479</v>
      </c>
    </row>
    <row r="65" spans="2:2" x14ac:dyDescent="0.25">
      <c r="B65" s="31" t="s">
        <v>414</v>
      </c>
    </row>
    <row r="66" spans="2:2" x14ac:dyDescent="0.25">
      <c r="B66" s="31" t="s">
        <v>30</v>
      </c>
    </row>
    <row r="67" spans="2:2" x14ac:dyDescent="0.25">
      <c r="B67" s="31" t="s">
        <v>29</v>
      </c>
    </row>
    <row r="68" spans="2:2" x14ac:dyDescent="0.25">
      <c r="B68" s="31" t="s">
        <v>28</v>
      </c>
    </row>
    <row r="69" spans="2:2" x14ac:dyDescent="0.25">
      <c r="B69" s="31" t="s">
        <v>26</v>
      </c>
    </row>
    <row r="70" spans="2:2" x14ac:dyDescent="0.25">
      <c r="B70" s="31" t="s">
        <v>27</v>
      </c>
    </row>
    <row r="71" spans="2:2" x14ac:dyDescent="0.25">
      <c r="B71" s="31" t="s">
        <v>413</v>
      </c>
    </row>
    <row r="72" spans="2:2" x14ac:dyDescent="0.25">
      <c r="B72" s="34" t="s">
        <v>485</v>
      </c>
    </row>
    <row r="73" spans="2:2" x14ac:dyDescent="0.25">
      <c r="B73" s="31" t="s">
        <v>412</v>
      </c>
    </row>
    <row r="74" spans="2:2" x14ac:dyDescent="0.25">
      <c r="B74" s="31" t="s">
        <v>204</v>
      </c>
    </row>
    <row r="75" spans="2:2" x14ac:dyDescent="0.25">
      <c r="B75" s="31" t="s">
        <v>411</v>
      </c>
    </row>
    <row r="76" spans="2:2" x14ac:dyDescent="0.25">
      <c r="B76" s="34" t="s">
        <v>471</v>
      </c>
    </row>
    <row r="77" spans="2:2" x14ac:dyDescent="0.25">
      <c r="B77" s="31" t="s">
        <v>410</v>
      </c>
    </row>
    <row r="78" spans="2:2" x14ac:dyDescent="0.25">
      <c r="B78" s="31" t="s">
        <v>409</v>
      </c>
    </row>
    <row r="79" spans="2:2" x14ac:dyDescent="0.25">
      <c r="B79" s="31" t="s">
        <v>408</v>
      </c>
    </row>
    <row r="80" spans="2:2" x14ac:dyDescent="0.25">
      <c r="B80" s="31" t="s">
        <v>407</v>
      </c>
    </row>
    <row r="81" spans="2:2" x14ac:dyDescent="0.25">
      <c r="B81" s="31" t="s">
        <v>25</v>
      </c>
    </row>
    <row r="82" spans="2:2" x14ac:dyDescent="0.25">
      <c r="B82" s="31" t="s">
        <v>406</v>
      </c>
    </row>
    <row r="83" spans="2:2" x14ac:dyDescent="0.25">
      <c r="B83" s="31" t="s">
        <v>405</v>
      </c>
    </row>
    <row r="84" spans="2:2" x14ac:dyDescent="0.25">
      <c r="B84" s="31" t="s">
        <v>24</v>
      </c>
    </row>
    <row r="85" spans="2:2" x14ac:dyDescent="0.25">
      <c r="B85" s="31" t="s">
        <v>404</v>
      </c>
    </row>
    <row r="86" spans="2:2" x14ac:dyDescent="0.25">
      <c r="B86" s="31" t="s">
        <v>403</v>
      </c>
    </row>
    <row r="87" spans="2:2" x14ac:dyDescent="0.25">
      <c r="B87" s="31" t="s">
        <v>402</v>
      </c>
    </row>
    <row r="88" spans="2:2" x14ac:dyDescent="0.25">
      <c r="B88" s="31" t="s">
        <v>401</v>
      </c>
    </row>
    <row r="89" spans="2:2" x14ac:dyDescent="0.25">
      <c r="B89" s="31" t="s">
        <v>400</v>
      </c>
    </row>
    <row r="90" spans="2:2" x14ac:dyDescent="0.25">
      <c r="B90" s="31" t="s">
        <v>399</v>
      </c>
    </row>
    <row r="91" spans="2:2" x14ac:dyDescent="0.25">
      <c r="B91" s="31" t="s">
        <v>398</v>
      </c>
    </row>
    <row r="92" spans="2:2" x14ac:dyDescent="0.25">
      <c r="B92" s="31" t="s">
        <v>397</v>
      </c>
    </row>
    <row r="93" spans="2:2" x14ac:dyDescent="0.25">
      <c r="B93" s="31" t="s">
        <v>396</v>
      </c>
    </row>
    <row r="94" spans="2:2" x14ac:dyDescent="0.25">
      <c r="B94" s="31" t="s">
        <v>395</v>
      </c>
    </row>
    <row r="95" spans="2:2" x14ac:dyDescent="0.25">
      <c r="B95" s="34" t="s">
        <v>486</v>
      </c>
    </row>
    <row r="96" spans="2:2" x14ac:dyDescent="0.25">
      <c r="B96" s="31" t="s">
        <v>394</v>
      </c>
    </row>
    <row r="97" spans="2:2" x14ac:dyDescent="0.25">
      <c r="B97" s="31" t="s">
        <v>393</v>
      </c>
    </row>
    <row r="98" spans="2:2" x14ac:dyDescent="0.25">
      <c r="B98" s="31" t="s">
        <v>392</v>
      </c>
    </row>
    <row r="99" spans="2:2" x14ac:dyDescent="0.25">
      <c r="B99" s="31" t="s">
        <v>391</v>
      </c>
    </row>
    <row r="100" spans="2:2" x14ac:dyDescent="0.25">
      <c r="B100" s="31" t="s">
        <v>390</v>
      </c>
    </row>
    <row r="101" spans="2:2" x14ac:dyDescent="0.25">
      <c r="B101" s="31" t="s">
        <v>389</v>
      </c>
    </row>
    <row r="102" spans="2:2" x14ac:dyDescent="0.25">
      <c r="B102" s="31" t="s">
        <v>23</v>
      </c>
    </row>
    <row r="103" spans="2:2" x14ac:dyDescent="0.25">
      <c r="B103" s="31" t="s">
        <v>388</v>
      </c>
    </row>
    <row r="104" spans="2:2" x14ac:dyDescent="0.25">
      <c r="B104" s="31" t="s">
        <v>387</v>
      </c>
    </row>
    <row r="105" spans="2:2" x14ac:dyDescent="0.25">
      <c r="B105" s="31" t="s">
        <v>386</v>
      </c>
    </row>
    <row r="106" spans="2:2" x14ac:dyDescent="0.25">
      <c r="B106" s="31" t="s">
        <v>385</v>
      </c>
    </row>
    <row r="107" spans="2:2" x14ac:dyDescent="0.25">
      <c r="B107" s="31" t="s">
        <v>384</v>
      </c>
    </row>
    <row r="108" spans="2:2" x14ac:dyDescent="0.25">
      <c r="B108" s="31" t="s">
        <v>383</v>
      </c>
    </row>
    <row r="109" spans="2:2" x14ac:dyDescent="0.25">
      <c r="B109" s="31" t="s">
        <v>382</v>
      </c>
    </row>
    <row r="110" spans="2:2" x14ac:dyDescent="0.25">
      <c r="B110" s="31" t="s">
        <v>381</v>
      </c>
    </row>
    <row r="111" spans="2:2" x14ac:dyDescent="0.25">
      <c r="B111" s="34" t="s">
        <v>463</v>
      </c>
    </row>
    <row r="112" spans="2:2" x14ac:dyDescent="0.25">
      <c r="B112" s="31" t="s">
        <v>380</v>
      </c>
    </row>
    <row r="113" spans="2:2" x14ac:dyDescent="0.25">
      <c r="B113" s="31" t="s">
        <v>379</v>
      </c>
    </row>
    <row r="114" spans="2:2" x14ac:dyDescent="0.25">
      <c r="B114" s="31" t="s">
        <v>378</v>
      </c>
    </row>
    <row r="115" spans="2:2" x14ac:dyDescent="0.25">
      <c r="B115" s="31" t="s">
        <v>377</v>
      </c>
    </row>
    <row r="116" spans="2:2" x14ac:dyDescent="0.25">
      <c r="B116" s="31" t="s">
        <v>376</v>
      </c>
    </row>
    <row r="117" spans="2:2" x14ac:dyDescent="0.25">
      <c r="B117" s="31" t="s">
        <v>375</v>
      </c>
    </row>
    <row r="118" spans="2:2" x14ac:dyDescent="0.25">
      <c r="B118" s="31" t="s">
        <v>374</v>
      </c>
    </row>
    <row r="119" spans="2:2" x14ac:dyDescent="0.25">
      <c r="B119" s="31" t="s">
        <v>373</v>
      </c>
    </row>
    <row r="120" spans="2:2" x14ac:dyDescent="0.25">
      <c r="B120" s="31" t="s">
        <v>372</v>
      </c>
    </row>
    <row r="121" spans="2:2" x14ac:dyDescent="0.25">
      <c r="B121" s="34" t="s">
        <v>476</v>
      </c>
    </row>
    <row r="122" spans="2:2" x14ac:dyDescent="0.25">
      <c r="B122" s="31" t="s">
        <v>371</v>
      </c>
    </row>
    <row r="123" spans="2:2" x14ac:dyDescent="0.25">
      <c r="B123" s="31" t="s">
        <v>370</v>
      </c>
    </row>
    <row r="124" spans="2:2" x14ac:dyDescent="0.25">
      <c r="B124" s="31" t="s">
        <v>22</v>
      </c>
    </row>
    <row r="125" spans="2:2" x14ac:dyDescent="0.25">
      <c r="B125" s="31" t="s">
        <v>369</v>
      </c>
    </row>
    <row r="126" spans="2:2" x14ac:dyDescent="0.25">
      <c r="B126" s="31" t="s">
        <v>368</v>
      </c>
    </row>
    <row r="127" spans="2:2" x14ac:dyDescent="0.25">
      <c r="B127" s="31" t="s">
        <v>21</v>
      </c>
    </row>
    <row r="128" spans="2:2" x14ac:dyDescent="0.25">
      <c r="B128" s="31" t="s">
        <v>367</v>
      </c>
    </row>
    <row r="129" spans="2:2" x14ac:dyDescent="0.25">
      <c r="B129" s="31" t="s">
        <v>366</v>
      </c>
    </row>
    <row r="130" spans="2:2" x14ac:dyDescent="0.25">
      <c r="B130" s="31" t="s">
        <v>365</v>
      </c>
    </row>
    <row r="131" spans="2:2" x14ac:dyDescent="0.25">
      <c r="B131" s="31" t="s">
        <v>364</v>
      </c>
    </row>
    <row r="132" spans="2:2" x14ac:dyDescent="0.25">
      <c r="B132" s="31" t="s">
        <v>363</v>
      </c>
    </row>
    <row r="133" spans="2:2" x14ac:dyDescent="0.25">
      <c r="B133" s="31" t="s">
        <v>362</v>
      </c>
    </row>
    <row r="134" spans="2:2" x14ac:dyDescent="0.25">
      <c r="B134" s="31" t="s">
        <v>361</v>
      </c>
    </row>
    <row r="135" spans="2:2" x14ac:dyDescent="0.25">
      <c r="B135" s="34" t="s">
        <v>475</v>
      </c>
    </row>
    <row r="136" spans="2:2" x14ac:dyDescent="0.25">
      <c r="B136" s="31" t="s">
        <v>360</v>
      </c>
    </row>
    <row r="137" spans="2:2" x14ac:dyDescent="0.25">
      <c r="B137" s="31" t="s">
        <v>359</v>
      </c>
    </row>
    <row r="138" spans="2:2" x14ac:dyDescent="0.25">
      <c r="B138" s="31" t="s">
        <v>358</v>
      </c>
    </row>
    <row r="139" spans="2:2" x14ac:dyDescent="0.25">
      <c r="B139" s="31" t="s">
        <v>357</v>
      </c>
    </row>
    <row r="140" spans="2:2" x14ac:dyDescent="0.25">
      <c r="B140" s="31" t="s">
        <v>356</v>
      </c>
    </row>
    <row r="141" spans="2:2" x14ac:dyDescent="0.25">
      <c r="B141" s="31" t="s">
        <v>355</v>
      </c>
    </row>
    <row r="142" spans="2:2" x14ac:dyDescent="0.25">
      <c r="B142" s="31" t="s">
        <v>354</v>
      </c>
    </row>
    <row r="143" spans="2:2" x14ac:dyDescent="0.25">
      <c r="B143" s="31" t="s">
        <v>20</v>
      </c>
    </row>
    <row r="144" spans="2:2" x14ac:dyDescent="0.25">
      <c r="B144" s="31" t="s">
        <v>353</v>
      </c>
    </row>
    <row r="145" spans="2:2" x14ac:dyDescent="0.25">
      <c r="B145" s="31" t="s">
        <v>352</v>
      </c>
    </row>
    <row r="146" spans="2:2" x14ac:dyDescent="0.25">
      <c r="B146" s="31" t="s">
        <v>351</v>
      </c>
    </row>
    <row r="147" spans="2:2" x14ac:dyDescent="0.25">
      <c r="B147" s="31" t="s">
        <v>350</v>
      </c>
    </row>
    <row r="148" spans="2:2" x14ac:dyDescent="0.25">
      <c r="B148" s="31" t="s">
        <v>19</v>
      </c>
    </row>
    <row r="149" spans="2:2" x14ac:dyDescent="0.25">
      <c r="B149" s="31" t="s">
        <v>349</v>
      </c>
    </row>
    <row r="150" spans="2:2" x14ac:dyDescent="0.25">
      <c r="B150" s="31" t="s">
        <v>348</v>
      </c>
    </row>
    <row r="151" spans="2:2" x14ac:dyDescent="0.25">
      <c r="B151" s="31" t="s">
        <v>347</v>
      </c>
    </row>
    <row r="152" spans="2:2" x14ac:dyDescent="0.25">
      <c r="B152" s="31" t="s">
        <v>346</v>
      </c>
    </row>
    <row r="153" spans="2:2" x14ac:dyDescent="0.25">
      <c r="B153" s="31" t="s">
        <v>345</v>
      </c>
    </row>
    <row r="154" spans="2:2" x14ac:dyDescent="0.25">
      <c r="B154" s="31" t="s">
        <v>344</v>
      </c>
    </row>
    <row r="155" spans="2:2" x14ac:dyDescent="0.25">
      <c r="B155" s="31" t="s">
        <v>343</v>
      </c>
    </row>
    <row r="156" spans="2:2" x14ac:dyDescent="0.25">
      <c r="B156" s="31" t="s">
        <v>342</v>
      </c>
    </row>
    <row r="157" spans="2:2" x14ac:dyDescent="0.25">
      <c r="B157" s="31" t="s">
        <v>341</v>
      </c>
    </row>
    <row r="158" spans="2:2" x14ac:dyDescent="0.25">
      <c r="B158" s="34" t="s">
        <v>477</v>
      </c>
    </row>
    <row r="159" spans="2:2" x14ac:dyDescent="0.25">
      <c r="B159" s="31" t="s">
        <v>340</v>
      </c>
    </row>
    <row r="160" spans="2:2" x14ac:dyDescent="0.25">
      <c r="B160" s="34" t="s">
        <v>487</v>
      </c>
    </row>
    <row r="161" spans="2:2" x14ac:dyDescent="0.25">
      <c r="B161" s="31" t="s">
        <v>339</v>
      </c>
    </row>
    <row r="162" spans="2:2" x14ac:dyDescent="0.25">
      <c r="B162" s="31" t="s">
        <v>338</v>
      </c>
    </row>
    <row r="163" spans="2:2" x14ac:dyDescent="0.25">
      <c r="B163" s="31" t="s">
        <v>337</v>
      </c>
    </row>
    <row r="164" spans="2:2" x14ac:dyDescent="0.25">
      <c r="B164" s="31" t="s">
        <v>336</v>
      </c>
    </row>
    <row r="165" spans="2:2" x14ac:dyDescent="0.25">
      <c r="B165" s="31" t="s">
        <v>335</v>
      </c>
    </row>
    <row r="166" spans="2:2" x14ac:dyDescent="0.25">
      <c r="B166" s="31" t="s">
        <v>334</v>
      </c>
    </row>
    <row r="167" spans="2:2" x14ac:dyDescent="0.25">
      <c r="B167" s="31" t="s">
        <v>333</v>
      </c>
    </row>
    <row r="168" spans="2:2" x14ac:dyDescent="0.25">
      <c r="B168" s="31" t="s">
        <v>332</v>
      </c>
    </row>
    <row r="169" spans="2:2" x14ac:dyDescent="0.25">
      <c r="B169" s="31" t="s">
        <v>18</v>
      </c>
    </row>
    <row r="170" spans="2:2" x14ac:dyDescent="0.25">
      <c r="B170" s="31" t="s">
        <v>331</v>
      </c>
    </row>
    <row r="171" spans="2:2" x14ac:dyDescent="0.25">
      <c r="B171" s="31" t="s">
        <v>330</v>
      </c>
    </row>
    <row r="172" spans="2:2" x14ac:dyDescent="0.25">
      <c r="B172" s="31" t="s">
        <v>329</v>
      </c>
    </row>
    <row r="173" spans="2:2" x14ac:dyDescent="0.25">
      <c r="B173" s="31" t="s">
        <v>328</v>
      </c>
    </row>
    <row r="174" spans="2:2" x14ac:dyDescent="0.25">
      <c r="B174" s="31" t="s">
        <v>327</v>
      </c>
    </row>
    <row r="175" spans="2:2" x14ac:dyDescent="0.25">
      <c r="B175" s="34" t="s">
        <v>465</v>
      </c>
    </row>
    <row r="176" spans="2:2" x14ac:dyDescent="0.25">
      <c r="B176" s="34" t="s">
        <v>472</v>
      </c>
    </row>
    <row r="177" spans="2:2" x14ac:dyDescent="0.25">
      <c r="B177" s="31" t="s">
        <v>326</v>
      </c>
    </row>
    <row r="178" spans="2:2" x14ac:dyDescent="0.25">
      <c r="B178" s="31" t="s">
        <v>325</v>
      </c>
    </row>
    <row r="179" spans="2:2" x14ac:dyDescent="0.25">
      <c r="B179" s="31" t="s">
        <v>324</v>
      </c>
    </row>
    <row r="180" spans="2:2" x14ac:dyDescent="0.25">
      <c r="B180" s="31" t="s">
        <v>323</v>
      </c>
    </row>
    <row r="181" spans="2:2" x14ac:dyDescent="0.25">
      <c r="B181" s="31" t="s">
        <v>322</v>
      </c>
    </row>
    <row r="182" spans="2:2" x14ac:dyDescent="0.25">
      <c r="B182" s="31" t="s">
        <v>321</v>
      </c>
    </row>
    <row r="183" spans="2:2" x14ac:dyDescent="0.25">
      <c r="B183" s="31" t="s">
        <v>320</v>
      </c>
    </row>
    <row r="184" spans="2:2" x14ac:dyDescent="0.25">
      <c r="B184" s="31" t="s">
        <v>319</v>
      </c>
    </row>
    <row r="185" spans="2:2" x14ac:dyDescent="0.25">
      <c r="B185" s="31" t="s">
        <v>318</v>
      </c>
    </row>
    <row r="186" spans="2:2" x14ac:dyDescent="0.25">
      <c r="B186" s="34" t="s">
        <v>488</v>
      </c>
    </row>
    <row r="187" spans="2:2" x14ac:dyDescent="0.25">
      <c r="B187" s="31" t="s">
        <v>317</v>
      </c>
    </row>
    <row r="188" spans="2:2" x14ac:dyDescent="0.25">
      <c r="B188" s="31" t="s">
        <v>17</v>
      </c>
    </row>
    <row r="189" spans="2:2" x14ac:dyDescent="0.25">
      <c r="B189" s="34" t="s">
        <v>489</v>
      </c>
    </row>
    <row r="190" spans="2:2" x14ac:dyDescent="0.25">
      <c r="B190" s="31" t="s">
        <v>316</v>
      </c>
    </row>
    <row r="191" spans="2:2" x14ac:dyDescent="0.25">
      <c r="B191" s="31" t="s">
        <v>315</v>
      </c>
    </row>
    <row r="192" spans="2:2" x14ac:dyDescent="0.25">
      <c r="B192" s="31" t="s">
        <v>314</v>
      </c>
    </row>
    <row r="193" spans="2:2" x14ac:dyDescent="0.25">
      <c r="B193" s="31" t="s">
        <v>313</v>
      </c>
    </row>
    <row r="194" spans="2:2" x14ac:dyDescent="0.25">
      <c r="B194" s="31" t="s">
        <v>312</v>
      </c>
    </row>
    <row r="195" spans="2:2" x14ac:dyDescent="0.25">
      <c r="B195" s="31" t="s">
        <v>311</v>
      </c>
    </row>
    <row r="196" spans="2:2" x14ac:dyDescent="0.25">
      <c r="B196" s="31" t="s">
        <v>310</v>
      </c>
    </row>
    <row r="197" spans="2:2" x14ac:dyDescent="0.25">
      <c r="B197" s="31" t="s">
        <v>309</v>
      </c>
    </row>
    <row r="198" spans="2:2" x14ac:dyDescent="0.25">
      <c r="B198" s="31" t="s">
        <v>16</v>
      </c>
    </row>
    <row r="199" spans="2:2" x14ac:dyDescent="0.25">
      <c r="B199" s="31" t="s">
        <v>308</v>
      </c>
    </row>
    <row r="200" spans="2:2" x14ac:dyDescent="0.25">
      <c r="B200" s="34" t="s">
        <v>468</v>
      </c>
    </row>
    <row r="201" spans="2:2" x14ac:dyDescent="0.25">
      <c r="B201" s="31" t="s">
        <v>307</v>
      </c>
    </row>
    <row r="202" spans="2:2" x14ac:dyDescent="0.25">
      <c r="B202" s="31" t="s">
        <v>306</v>
      </c>
    </row>
    <row r="203" spans="2:2" x14ac:dyDescent="0.25">
      <c r="B203" s="31" t="s">
        <v>305</v>
      </c>
    </row>
    <row r="204" spans="2:2" x14ac:dyDescent="0.25">
      <c r="B204" s="31" t="s">
        <v>15</v>
      </c>
    </row>
    <row r="205" spans="2:2" x14ac:dyDescent="0.25">
      <c r="B205" s="31" t="s">
        <v>14</v>
      </c>
    </row>
    <row r="206" spans="2:2" x14ac:dyDescent="0.25">
      <c r="B206" s="32" t="s">
        <v>304</v>
      </c>
    </row>
    <row r="207" spans="2:2" x14ac:dyDescent="0.25">
      <c r="B207" s="31" t="s">
        <v>303</v>
      </c>
    </row>
    <row r="208" spans="2:2" x14ac:dyDescent="0.25">
      <c r="B208" s="31" t="s">
        <v>13</v>
      </c>
    </row>
    <row r="209" spans="2:2" x14ac:dyDescent="0.25">
      <c r="B209" s="31" t="s">
        <v>302</v>
      </c>
    </row>
    <row r="210" spans="2:2" x14ac:dyDescent="0.25">
      <c r="B210" s="31" t="s">
        <v>301</v>
      </c>
    </row>
    <row r="211" spans="2:2" x14ac:dyDescent="0.25">
      <c r="B211" s="31" t="s">
        <v>300</v>
      </c>
    </row>
    <row r="212" spans="2:2" x14ac:dyDescent="0.25">
      <c r="B212" s="31" t="s">
        <v>299</v>
      </c>
    </row>
    <row r="213" spans="2:2" x14ac:dyDescent="0.25">
      <c r="B213" s="31" t="s">
        <v>298</v>
      </c>
    </row>
    <row r="214" spans="2:2" x14ac:dyDescent="0.25">
      <c r="B214" s="31" t="s">
        <v>297</v>
      </c>
    </row>
    <row r="215" spans="2:2" x14ac:dyDescent="0.25">
      <c r="B215" s="31" t="s">
        <v>12</v>
      </c>
    </row>
    <row r="216" spans="2:2" x14ac:dyDescent="0.25">
      <c r="B216" s="31" t="s">
        <v>296</v>
      </c>
    </row>
    <row r="217" spans="2:2" x14ac:dyDescent="0.25">
      <c r="B217" s="31" t="s">
        <v>295</v>
      </c>
    </row>
    <row r="218" spans="2:2" x14ac:dyDescent="0.25">
      <c r="B218" s="31" t="s">
        <v>294</v>
      </c>
    </row>
    <row r="219" spans="2:2" x14ac:dyDescent="0.25">
      <c r="B219" s="31" t="s">
        <v>293</v>
      </c>
    </row>
    <row r="220" spans="2:2" x14ac:dyDescent="0.25">
      <c r="B220" s="31" t="s">
        <v>292</v>
      </c>
    </row>
    <row r="221" spans="2:2" x14ac:dyDescent="0.25">
      <c r="B221" s="34" t="s">
        <v>473</v>
      </c>
    </row>
    <row r="222" spans="2:2" x14ac:dyDescent="0.25">
      <c r="B222" s="34" t="s">
        <v>478</v>
      </c>
    </row>
    <row r="223" spans="2:2" x14ac:dyDescent="0.25">
      <c r="B223" s="31" t="s">
        <v>205</v>
      </c>
    </row>
    <row r="224" spans="2:2" x14ac:dyDescent="0.25">
      <c r="B224" s="31" t="s">
        <v>291</v>
      </c>
    </row>
    <row r="225" spans="2:2" x14ac:dyDescent="0.25">
      <c r="B225" s="31" t="s">
        <v>290</v>
      </c>
    </row>
    <row r="226" spans="2:2" x14ac:dyDescent="0.25">
      <c r="B226" s="31" t="s">
        <v>289</v>
      </c>
    </row>
    <row r="227" spans="2:2" x14ac:dyDescent="0.25">
      <c r="B227" s="31" t="s">
        <v>288</v>
      </c>
    </row>
    <row r="228" spans="2:2" x14ac:dyDescent="0.25">
      <c r="B228" s="31" t="s">
        <v>287</v>
      </c>
    </row>
    <row r="229" spans="2:2" x14ac:dyDescent="0.25">
      <c r="B229" s="31" t="s">
        <v>286</v>
      </c>
    </row>
    <row r="230" spans="2:2" x14ac:dyDescent="0.25">
      <c r="B230" s="31" t="s">
        <v>11</v>
      </c>
    </row>
    <row r="231" spans="2:2" x14ac:dyDescent="0.25">
      <c r="B231" s="31" t="s">
        <v>285</v>
      </c>
    </row>
    <row r="232" spans="2:2" x14ac:dyDescent="0.25">
      <c r="B232" s="31" t="s">
        <v>284</v>
      </c>
    </row>
    <row r="233" spans="2:2" x14ac:dyDescent="0.25">
      <c r="B233" s="31" t="s">
        <v>283</v>
      </c>
    </row>
    <row r="234" spans="2:2" x14ac:dyDescent="0.25">
      <c r="B234" s="31" t="s">
        <v>282</v>
      </c>
    </row>
    <row r="235" spans="2:2" x14ac:dyDescent="0.25">
      <c r="B235" s="31" t="s">
        <v>10</v>
      </c>
    </row>
    <row r="236" spans="2:2" x14ac:dyDescent="0.25">
      <c r="B236" s="31" t="s">
        <v>281</v>
      </c>
    </row>
    <row r="237" spans="2:2" x14ac:dyDescent="0.25">
      <c r="B237" s="31" t="s">
        <v>9</v>
      </c>
    </row>
    <row r="238" spans="2:2" x14ac:dyDescent="0.25">
      <c r="B238" s="31" t="s">
        <v>280</v>
      </c>
    </row>
    <row r="239" spans="2:2" x14ac:dyDescent="0.25">
      <c r="B239" s="31" t="s">
        <v>279</v>
      </c>
    </row>
    <row r="240" spans="2:2" x14ac:dyDescent="0.25">
      <c r="B240" s="31" t="s">
        <v>8</v>
      </c>
    </row>
    <row r="241" spans="2:2" x14ac:dyDescent="0.25">
      <c r="B241" s="31" t="s">
        <v>278</v>
      </c>
    </row>
    <row r="242" spans="2:2" x14ac:dyDescent="0.25">
      <c r="B242" s="31" t="s">
        <v>277</v>
      </c>
    </row>
    <row r="243" spans="2:2" x14ac:dyDescent="0.25">
      <c r="B243" s="31" t="s">
        <v>276</v>
      </c>
    </row>
    <row r="244" spans="2:2" x14ac:dyDescent="0.25">
      <c r="B244" s="31" t="s">
        <v>275</v>
      </c>
    </row>
    <row r="245" spans="2:2" x14ac:dyDescent="0.25">
      <c r="B245" s="31" t="s">
        <v>274</v>
      </c>
    </row>
    <row r="246" spans="2:2" x14ac:dyDescent="0.25">
      <c r="B246" s="31" t="s">
        <v>273</v>
      </c>
    </row>
    <row r="247" spans="2:2" x14ac:dyDescent="0.25">
      <c r="B247" s="31" t="s">
        <v>272</v>
      </c>
    </row>
    <row r="248" spans="2:2" x14ac:dyDescent="0.25">
      <c r="B248" s="31" t="s">
        <v>7</v>
      </c>
    </row>
    <row r="249" spans="2:2" x14ac:dyDescent="0.25">
      <c r="B249" s="31" t="s">
        <v>271</v>
      </c>
    </row>
    <row r="250" spans="2:2" x14ac:dyDescent="0.25">
      <c r="B250" s="34" t="s">
        <v>490</v>
      </c>
    </row>
    <row r="251" spans="2:2" x14ac:dyDescent="0.25">
      <c r="B251" s="31" t="s">
        <v>270</v>
      </c>
    </row>
    <row r="252" spans="2:2" x14ac:dyDescent="0.25">
      <c r="B252" s="34" t="s">
        <v>491</v>
      </c>
    </row>
    <row r="253" spans="2:2" x14ac:dyDescent="0.25">
      <c r="B253" s="34" t="s">
        <v>464</v>
      </c>
    </row>
    <row r="254" spans="2:2" x14ac:dyDescent="0.25">
      <c r="B254" s="31" t="s">
        <v>269</v>
      </c>
    </row>
    <row r="255" spans="2:2" x14ac:dyDescent="0.25">
      <c r="B255" s="31" t="s">
        <v>268</v>
      </c>
    </row>
    <row r="256" spans="2:2" x14ac:dyDescent="0.25">
      <c r="B256" s="34" t="s">
        <v>492</v>
      </c>
    </row>
    <row r="257" spans="2:2" x14ac:dyDescent="0.25">
      <c r="B257" s="31" t="s">
        <v>267</v>
      </c>
    </row>
    <row r="258" spans="2:2" x14ac:dyDescent="0.25">
      <c r="B258" s="31" t="s">
        <v>266</v>
      </c>
    </row>
    <row r="259" spans="2:2" x14ac:dyDescent="0.25">
      <c r="B259" s="34" t="s">
        <v>493</v>
      </c>
    </row>
    <row r="260" spans="2:2" x14ac:dyDescent="0.25">
      <c r="B260" s="31" t="s">
        <v>206</v>
      </c>
    </row>
    <row r="261" spans="2:2" x14ac:dyDescent="0.25">
      <c r="B261" s="31" t="s">
        <v>265</v>
      </c>
    </row>
    <row r="262" spans="2:2" x14ac:dyDescent="0.25">
      <c r="B262" s="31" t="s">
        <v>264</v>
      </c>
    </row>
    <row r="263" spans="2:2" x14ac:dyDescent="0.25">
      <c r="B263" s="31" t="s">
        <v>263</v>
      </c>
    </row>
    <row r="264" spans="2:2" x14ac:dyDescent="0.25">
      <c r="B264" s="31" t="s">
        <v>262</v>
      </c>
    </row>
    <row r="265" spans="2:2" x14ac:dyDescent="0.25">
      <c r="B265" s="34" t="s">
        <v>494</v>
      </c>
    </row>
    <row r="266" spans="2:2" x14ac:dyDescent="0.25">
      <c r="B266" s="31" t="s">
        <v>261</v>
      </c>
    </row>
    <row r="267" spans="2:2" x14ac:dyDescent="0.25">
      <c r="B267" s="34" t="s">
        <v>466</v>
      </c>
    </row>
    <row r="268" spans="2:2" x14ac:dyDescent="0.25">
      <c r="B268" s="31" t="s">
        <v>260</v>
      </c>
    </row>
    <row r="269" spans="2:2" x14ac:dyDescent="0.25">
      <c r="B269" s="31" t="s">
        <v>259</v>
      </c>
    </row>
    <row r="270" spans="2:2" x14ac:dyDescent="0.25">
      <c r="B270" s="31" t="s">
        <v>258</v>
      </c>
    </row>
    <row r="271" spans="2:2" x14ac:dyDescent="0.25">
      <c r="B271" s="31" t="s">
        <v>257</v>
      </c>
    </row>
    <row r="272" spans="2:2" x14ac:dyDescent="0.25">
      <c r="B272" s="31" t="s">
        <v>6</v>
      </c>
    </row>
    <row r="273" spans="2:2" x14ac:dyDescent="0.25">
      <c r="B273" s="31" t="s">
        <v>5</v>
      </c>
    </row>
    <row r="274" spans="2:2" x14ac:dyDescent="0.25">
      <c r="B274" s="31" t="s">
        <v>256</v>
      </c>
    </row>
    <row r="275" spans="2:2" x14ac:dyDescent="0.25">
      <c r="B275" s="31" t="s">
        <v>255</v>
      </c>
    </row>
    <row r="276" spans="2:2" x14ac:dyDescent="0.25">
      <c r="B276" s="31" t="s">
        <v>254</v>
      </c>
    </row>
    <row r="277" spans="2:2" x14ac:dyDescent="0.25">
      <c r="B277" s="31" t="s">
        <v>253</v>
      </c>
    </row>
    <row r="278" spans="2:2" x14ac:dyDescent="0.25">
      <c r="B278" s="31" t="s">
        <v>252</v>
      </c>
    </row>
    <row r="279" spans="2:2" x14ac:dyDescent="0.25">
      <c r="B279" s="31" t="s">
        <v>251</v>
      </c>
    </row>
    <row r="280" spans="2:2" x14ac:dyDescent="0.25">
      <c r="B280" s="31" t="s">
        <v>250</v>
      </c>
    </row>
    <row r="281" spans="2:2" x14ac:dyDescent="0.25">
      <c r="B281" s="31" t="s">
        <v>249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EC2AE-2DD5-4BA4-978C-CBFFB46BC3A0}">
  <sheetPr>
    <tabColor rgb="FF92D050"/>
    <pageSetUpPr fitToPage="1"/>
  </sheetPr>
  <dimension ref="A6:BL31"/>
  <sheetViews>
    <sheetView showGridLines="0" tabSelected="1" view="pageBreakPreview" zoomScale="60" zoomScaleNormal="60" workbookViewId="0">
      <selection activeCell="C21" sqref="C21"/>
    </sheetView>
  </sheetViews>
  <sheetFormatPr baseColWidth="10" defaultColWidth="11" defaultRowHeight="14.25" x14ac:dyDescent="0.2"/>
  <cols>
    <col min="1" max="1" width="36" style="4" customWidth="1"/>
    <col min="2" max="2" width="5.625" style="5" customWidth="1"/>
    <col min="3" max="3" width="35" style="48" bestFit="1" customWidth="1"/>
    <col min="4" max="4" width="35" style="52" bestFit="1" customWidth="1"/>
    <col min="5" max="5" width="12.25" style="52" hidden="1" customWidth="1"/>
    <col min="6" max="6" width="25" style="52" customWidth="1"/>
    <col min="7" max="7" width="10.25" style="5" customWidth="1"/>
    <col min="8" max="8" width="10.5" style="5" customWidth="1"/>
    <col min="9" max="9" width="12.625" style="5" customWidth="1"/>
    <col min="10" max="10" width="17.375" style="5" customWidth="1"/>
    <col min="11" max="12" width="20" style="5" customWidth="1"/>
    <col min="13" max="16" width="20" style="5" hidden="1" customWidth="1"/>
    <col min="17" max="17" width="52.125" style="3" customWidth="1"/>
    <col min="18" max="16384" width="11" style="3"/>
  </cols>
  <sheetData>
    <row r="6" spans="1:64" ht="23.25" x14ac:dyDescent="0.35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</row>
    <row r="7" spans="1:64" ht="15" x14ac:dyDescent="0.2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</row>
    <row r="8" spans="1:64" ht="23.25" customHeight="1" x14ac:dyDescent="0.35">
      <c r="A8" s="298" t="s">
        <v>1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39"/>
      <c r="AW8" s="44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</row>
    <row r="9" spans="1:64" ht="15" x14ac:dyDescent="0.2">
      <c r="A9" s="299" t="s">
        <v>3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39"/>
      <c r="AW9" s="4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</row>
    <row r="10" spans="1:6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39"/>
      <c r="AW10" s="42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</row>
    <row r="11" spans="1:64" ht="20.25" x14ac:dyDescent="0.2">
      <c r="A11" s="328" t="s">
        <v>514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39"/>
      <c r="AW11" s="41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</row>
    <row r="12" spans="1:64" ht="34.5" customHeight="1" x14ac:dyDescent="0.2">
      <c r="A12" s="327" t="s">
        <v>528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39"/>
      <c r="AW12" s="40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ht="24.75" customHeight="1" x14ac:dyDescent="0.2">
      <c r="A13" s="307" t="s">
        <v>650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165"/>
      <c r="S13" s="165"/>
      <c r="T13" s="165"/>
      <c r="U13" s="165"/>
      <c r="V13" s="165"/>
      <c r="W13" s="165"/>
      <c r="X13" s="165"/>
    </row>
    <row r="14" spans="1:64" ht="21" thickBot="1" x14ac:dyDescent="0.25">
      <c r="A14" s="308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</row>
    <row r="15" spans="1:64" s="53" customFormat="1" ht="69" customHeight="1" x14ac:dyDescent="0.2">
      <c r="A15" s="312" t="s">
        <v>2</v>
      </c>
      <c r="B15" s="315" t="s">
        <v>0</v>
      </c>
      <c r="C15" s="315" t="s">
        <v>4</v>
      </c>
      <c r="D15" s="318" t="s">
        <v>527</v>
      </c>
      <c r="E15" s="164"/>
      <c r="F15" s="324" t="s">
        <v>526</v>
      </c>
      <c r="G15" s="321" t="s">
        <v>618</v>
      </c>
      <c r="H15" s="322"/>
      <c r="I15" s="323"/>
      <c r="J15" s="300" t="s">
        <v>548</v>
      </c>
      <c r="K15" s="300" t="s">
        <v>617</v>
      </c>
      <c r="L15" s="300" t="s">
        <v>616</v>
      </c>
      <c r="M15" s="303" t="s">
        <v>549</v>
      </c>
      <c r="N15" s="303" t="s">
        <v>550</v>
      </c>
      <c r="O15" s="303" t="s">
        <v>551</v>
      </c>
      <c r="P15" s="329" t="s">
        <v>552</v>
      </c>
      <c r="Q15" s="309" t="s">
        <v>533</v>
      </c>
    </row>
    <row r="16" spans="1:64" s="53" customFormat="1" ht="28.5" customHeight="1" x14ac:dyDescent="0.2">
      <c r="A16" s="313"/>
      <c r="B16" s="316"/>
      <c r="C16" s="316"/>
      <c r="D16" s="319"/>
      <c r="E16" s="163"/>
      <c r="F16" s="325"/>
      <c r="G16" s="304" t="s">
        <v>660</v>
      </c>
      <c r="H16" s="305"/>
      <c r="I16" s="306"/>
      <c r="J16" s="301"/>
      <c r="K16" s="301"/>
      <c r="L16" s="301"/>
      <c r="M16" s="301"/>
      <c r="N16" s="301"/>
      <c r="O16" s="301"/>
      <c r="P16" s="330"/>
      <c r="Q16" s="310"/>
    </row>
    <row r="17" spans="1:18" s="53" customFormat="1" ht="26.25" customHeight="1" thickBot="1" x14ac:dyDescent="0.25">
      <c r="A17" s="314"/>
      <c r="B17" s="317"/>
      <c r="C17" s="317"/>
      <c r="D17" s="320"/>
      <c r="E17" s="162"/>
      <c r="F17" s="326"/>
      <c r="G17" s="54" t="s">
        <v>655</v>
      </c>
      <c r="H17" s="54" t="s">
        <v>656</v>
      </c>
      <c r="I17" s="54" t="s">
        <v>657</v>
      </c>
      <c r="J17" s="302"/>
      <c r="K17" s="302"/>
      <c r="L17" s="302"/>
      <c r="M17" s="302"/>
      <c r="N17" s="302"/>
      <c r="O17" s="302"/>
      <c r="P17" s="331"/>
      <c r="Q17" s="311"/>
    </row>
    <row r="18" spans="1:18" s="8" customFormat="1" ht="42.75" x14ac:dyDescent="0.2">
      <c r="A18" s="207" t="s">
        <v>651</v>
      </c>
      <c r="B18" s="59">
        <v>1</v>
      </c>
      <c r="C18" s="208" t="s">
        <v>652</v>
      </c>
      <c r="D18" s="188" t="s">
        <v>653</v>
      </c>
      <c r="E18" s="85">
        <v>2</v>
      </c>
      <c r="F18" s="283" t="s">
        <v>654</v>
      </c>
      <c r="G18" s="62"/>
      <c r="H18" s="38" t="s">
        <v>513</v>
      </c>
      <c r="I18" s="161"/>
      <c r="J18" s="108">
        <f>SUM(L18)/E18/10</f>
        <v>0</v>
      </c>
      <c r="K18" s="160" t="s">
        <v>535</v>
      </c>
      <c r="L18" s="160">
        <v>0</v>
      </c>
      <c r="M18" s="160">
        <f>+COUNTIF(K18,"cumplido")</f>
        <v>0</v>
      </c>
      <c r="N18" s="160">
        <f>+COUNTIF(K18,"parcial")</f>
        <v>0</v>
      </c>
      <c r="O18" s="160">
        <f>+COUNTIF(K18,"pospuesto")</f>
        <v>0</v>
      </c>
      <c r="P18" s="160">
        <f>+COUNTIF(K18,"no cumplido")</f>
        <v>0</v>
      </c>
      <c r="Q18" s="251" t="s">
        <v>687</v>
      </c>
    </row>
    <row r="19" spans="1:18" s="8" customFormat="1" ht="256.5" x14ac:dyDescent="0.2">
      <c r="A19" s="58" t="s">
        <v>525</v>
      </c>
      <c r="B19" s="59">
        <v>1</v>
      </c>
      <c r="C19" s="51" t="s">
        <v>529</v>
      </c>
      <c r="D19" s="188" t="s">
        <v>530</v>
      </c>
      <c r="E19" s="85">
        <v>2</v>
      </c>
      <c r="F19" s="284" t="s">
        <v>524</v>
      </c>
      <c r="G19" s="62" t="s">
        <v>513</v>
      </c>
      <c r="H19" s="38" t="s">
        <v>513</v>
      </c>
      <c r="I19" s="161" t="s">
        <v>513</v>
      </c>
      <c r="J19" s="108">
        <f>SUM(L19:L20)/E19/10</f>
        <v>0</v>
      </c>
      <c r="K19" s="218" t="s">
        <v>535</v>
      </c>
      <c r="L19" s="160">
        <v>0</v>
      </c>
      <c r="M19" s="160">
        <f>+COUNTIF(K19,"cumplido")</f>
        <v>0</v>
      </c>
      <c r="N19" s="160">
        <f>+COUNTIF(K19,"parcial")</f>
        <v>0</v>
      </c>
      <c r="O19" s="160">
        <f>+COUNTIF(K19,"pospuesto")</f>
        <v>0</v>
      </c>
      <c r="P19" s="160">
        <f>+COUNTIF(K19,"no cumplido")</f>
        <v>0</v>
      </c>
      <c r="Q19" s="217" t="s">
        <v>661</v>
      </c>
    </row>
    <row r="20" spans="1:18" s="8" customFormat="1" ht="57.75" customHeight="1" x14ac:dyDescent="0.2">
      <c r="A20" s="58"/>
      <c r="B20" s="59">
        <v>1</v>
      </c>
      <c r="C20" s="61"/>
      <c r="D20" s="56" t="s">
        <v>740</v>
      </c>
      <c r="E20" s="84"/>
      <c r="F20" s="285" t="s">
        <v>662</v>
      </c>
      <c r="G20" s="62"/>
      <c r="H20" s="38" t="s">
        <v>513</v>
      </c>
      <c r="I20" s="161" t="s">
        <v>513</v>
      </c>
      <c r="J20" s="108"/>
      <c r="K20" s="160" t="s">
        <v>535</v>
      </c>
      <c r="L20" s="160">
        <v>0</v>
      </c>
      <c r="M20" s="160">
        <f>+COUNTIF(K20,"cumplido")</f>
        <v>0</v>
      </c>
      <c r="N20" s="160">
        <f>+COUNTIF(K20,"parcial")</f>
        <v>0</v>
      </c>
      <c r="O20" s="160">
        <f>+COUNTIF(K20,"pospuesto")</f>
        <v>0</v>
      </c>
      <c r="P20" s="160">
        <f>+COUNTIF(K20,"no cumplido")</f>
        <v>0</v>
      </c>
      <c r="Q20" s="250" t="s">
        <v>686</v>
      </c>
    </row>
    <row r="21" spans="1:18" s="8" customFormat="1" ht="68.25" customHeight="1" x14ac:dyDescent="0.2">
      <c r="A21" s="58" t="s">
        <v>523</v>
      </c>
      <c r="B21" s="59">
        <v>1</v>
      </c>
      <c r="C21" s="61" t="s">
        <v>522</v>
      </c>
      <c r="D21" s="50" t="s">
        <v>531</v>
      </c>
      <c r="E21" s="84">
        <v>2</v>
      </c>
      <c r="F21" s="285" t="s">
        <v>521</v>
      </c>
      <c r="G21" s="62" t="s">
        <v>513</v>
      </c>
      <c r="H21" s="38"/>
      <c r="I21" s="161"/>
      <c r="J21" s="108">
        <f>SUM(L21)/E21/10</f>
        <v>0.3</v>
      </c>
      <c r="K21" s="160" t="s">
        <v>540</v>
      </c>
      <c r="L21" s="160">
        <v>6</v>
      </c>
      <c r="M21" s="160">
        <f>+COUNTIF(K21,"cumplido")</f>
        <v>0</v>
      </c>
      <c r="N21" s="160">
        <f>+COUNTIF(K21,"parcial")</f>
        <v>1</v>
      </c>
      <c r="O21" s="160">
        <f>+COUNTIF(K21,"pospuesto")</f>
        <v>0</v>
      </c>
      <c r="P21" s="160">
        <f>+COUNTIF(K21,"no cumplido")</f>
        <v>0</v>
      </c>
      <c r="Q21" s="209" t="s">
        <v>663</v>
      </c>
    </row>
    <row r="22" spans="1:18" s="8" customFormat="1" ht="102" customHeight="1" x14ac:dyDescent="0.2">
      <c r="A22" s="248" t="s">
        <v>520</v>
      </c>
      <c r="B22" s="59">
        <v>1</v>
      </c>
      <c r="C22" s="57" t="s">
        <v>532</v>
      </c>
      <c r="D22" s="50" t="s">
        <v>615</v>
      </c>
      <c r="E22" s="84">
        <v>3</v>
      </c>
      <c r="F22" s="286" t="s">
        <v>614</v>
      </c>
      <c r="G22" s="62"/>
      <c r="H22" s="38" t="s">
        <v>513</v>
      </c>
      <c r="I22" s="161"/>
      <c r="J22" s="108">
        <f>SUM(L22:L23)/E22/10</f>
        <v>0.66666666666666674</v>
      </c>
      <c r="K22" s="160" t="s">
        <v>542</v>
      </c>
      <c r="L22" s="160">
        <v>10</v>
      </c>
      <c r="M22" s="160">
        <f>+COUNTIF(K22:K23,"cumplido")</f>
        <v>1</v>
      </c>
      <c r="N22" s="160">
        <f>+COUNTIF(K22:K23,"parcial")</f>
        <v>0</v>
      </c>
      <c r="O22" s="160">
        <f>+COUNTIF(K22:K23,"pospuesto")</f>
        <v>0</v>
      </c>
      <c r="P22" s="160">
        <f>+COUNTIF(K22:K23,"no cumplido")</f>
        <v>1</v>
      </c>
      <c r="Q22" s="210" t="s">
        <v>664</v>
      </c>
    </row>
    <row r="23" spans="1:18" s="8" customFormat="1" ht="55.5" customHeight="1" x14ac:dyDescent="0.2">
      <c r="A23" s="58"/>
      <c r="B23" s="49"/>
      <c r="C23" s="51"/>
      <c r="D23" s="56" t="s">
        <v>658</v>
      </c>
      <c r="E23" s="85"/>
      <c r="F23" s="286" t="s">
        <v>659</v>
      </c>
      <c r="G23" s="62" t="s">
        <v>513</v>
      </c>
      <c r="H23" s="38"/>
      <c r="I23" s="161"/>
      <c r="J23" s="108"/>
      <c r="K23" s="160" t="s">
        <v>538</v>
      </c>
      <c r="L23" s="160">
        <v>10</v>
      </c>
      <c r="M23" s="160"/>
      <c r="N23" s="160"/>
      <c r="O23" s="160"/>
      <c r="P23" s="160"/>
      <c r="Q23" s="211" t="s">
        <v>685</v>
      </c>
    </row>
    <row r="24" spans="1:18" s="8" customFormat="1" ht="109.5" customHeight="1" x14ac:dyDescent="0.2">
      <c r="A24" s="159" t="s">
        <v>519</v>
      </c>
      <c r="B24" s="158">
        <v>1</v>
      </c>
      <c r="C24" s="55" t="s">
        <v>613</v>
      </c>
      <c r="D24" s="56" t="s">
        <v>665</v>
      </c>
      <c r="E24" s="84">
        <v>3</v>
      </c>
      <c r="F24" s="285" t="s">
        <v>666</v>
      </c>
      <c r="G24" s="131"/>
      <c r="H24" s="130" t="s">
        <v>513</v>
      </c>
      <c r="I24" s="157"/>
      <c r="J24" s="156">
        <f>SUM(L24:L25)/E24/10</f>
        <v>0</v>
      </c>
      <c r="K24" s="160" t="s">
        <v>535</v>
      </c>
      <c r="L24" s="155">
        <v>0</v>
      </c>
      <c r="M24" s="155">
        <f>+COUNTIF(K24,"cumplido")</f>
        <v>0</v>
      </c>
      <c r="N24" s="155">
        <f>+COUNTIF(K24,"parcial")</f>
        <v>0</v>
      </c>
      <c r="O24" s="155">
        <f>+COUNTIF(K24,"pospuesto")</f>
        <v>0</v>
      </c>
      <c r="P24" s="155">
        <f>+COUNTIF(K24,"no cumplido")</f>
        <v>0</v>
      </c>
      <c r="Q24" s="190" t="s">
        <v>667</v>
      </c>
    </row>
    <row r="25" spans="1:18" s="8" customFormat="1" ht="57" customHeight="1" x14ac:dyDescent="0.2">
      <c r="A25" s="159"/>
      <c r="B25" s="158"/>
      <c r="C25" s="55"/>
      <c r="D25" s="56" t="s">
        <v>612</v>
      </c>
      <c r="E25" s="84"/>
      <c r="F25" s="285" t="s">
        <v>611</v>
      </c>
      <c r="G25" s="131"/>
      <c r="H25" s="130"/>
      <c r="I25" s="157" t="s">
        <v>513</v>
      </c>
      <c r="J25" s="156"/>
      <c r="K25" s="160" t="s">
        <v>535</v>
      </c>
      <c r="L25" s="155">
        <v>0</v>
      </c>
      <c r="M25" s="155">
        <f>+COUNTIF(K25:K26,"cumplido")</f>
        <v>0</v>
      </c>
      <c r="N25" s="155">
        <f>+COUNTIF(K25:K26,"parcial")</f>
        <v>0</v>
      </c>
      <c r="O25" s="155">
        <f>+COUNTIF(K25:K26,"pospuesto")</f>
        <v>0</v>
      </c>
      <c r="P25" s="155">
        <f>+COUNTIF(K25:K26,"no cumplido")</f>
        <v>0</v>
      </c>
      <c r="Q25" s="190" t="s">
        <v>668</v>
      </c>
    </row>
    <row r="26" spans="1:18" s="8" customFormat="1" ht="137.25" customHeight="1" thickBot="1" x14ac:dyDescent="0.25">
      <c r="A26" s="219" t="s">
        <v>518</v>
      </c>
      <c r="B26" s="212">
        <v>1</v>
      </c>
      <c r="C26" s="213" t="s">
        <v>517</v>
      </c>
      <c r="D26" s="214" t="s">
        <v>516</v>
      </c>
      <c r="E26" s="215">
        <v>2</v>
      </c>
      <c r="F26" s="287" t="s">
        <v>515</v>
      </c>
      <c r="G26" s="154"/>
      <c r="H26" s="153" t="s">
        <v>513</v>
      </c>
      <c r="I26" s="152"/>
      <c r="J26" s="151">
        <f>SUM(L26)/E26/10</f>
        <v>0</v>
      </c>
      <c r="K26" s="160" t="s">
        <v>535</v>
      </c>
      <c r="L26" s="150">
        <v>0</v>
      </c>
      <c r="M26" s="150">
        <f>+COUNTIF(K26,"cumplido")</f>
        <v>0</v>
      </c>
      <c r="N26" s="150">
        <f>+COUNTIF(K26,"parcial")</f>
        <v>0</v>
      </c>
      <c r="O26" s="150">
        <f>+COUNTIF(K26,"pospuesto")</f>
        <v>0</v>
      </c>
      <c r="P26" s="150">
        <f>+COUNTIF(K26,"no cumplido")</f>
        <v>0</v>
      </c>
      <c r="Q26" s="216" t="s">
        <v>669</v>
      </c>
    </row>
    <row r="27" spans="1:18" x14ac:dyDescent="0.2">
      <c r="R27" s="149"/>
    </row>
    <row r="29" spans="1:18" hidden="1" x14ac:dyDescent="0.2">
      <c r="A29" s="4">
        <f>COUNTIF(A19:A26,"*")</f>
        <v>5</v>
      </c>
      <c r="C29" s="52">
        <f>COUNTIF(C19:C26,"*")</f>
        <v>5</v>
      </c>
      <c r="D29" s="52">
        <f>COUNTIF(D19:D26,"*")</f>
        <v>8</v>
      </c>
    </row>
    <row r="31" spans="1:18" x14ac:dyDescent="0.2">
      <c r="C31" s="52">
        <f>COUNTIF(C18:C26,"*")</f>
        <v>6</v>
      </c>
      <c r="D31" s="52">
        <f>COUNTIF(D18:D26,"*")</f>
        <v>9</v>
      </c>
    </row>
  </sheetData>
  <sheetProtection sheet="1" objects="1" scenarios="1"/>
  <protectedRanges>
    <protectedRange sqref="A22:B22 A18:C21 A23:C26" name="Rango1_11"/>
    <protectedRange sqref="D20:E21 D23:E26" name="Rango1_2_3_6"/>
    <protectedRange sqref="G18:P26" name="Rango1_8_3"/>
    <protectedRange sqref="Q18:Q26" name="Rango1_19_3"/>
    <protectedRange sqref="D18:E19" name="Rango1_2_3_1_3"/>
    <protectedRange sqref="F18:F19" name="Rango1_2_9_2_3"/>
    <protectedRange sqref="F20:F21" name="Rango1_2_9_3_3"/>
    <protectedRange sqref="C22" name="Rango1_7_3"/>
    <protectedRange sqref="D22:E22" name="Rango1_2_3_3_3"/>
    <protectedRange sqref="F22" name="Rango1_2_9_5_3"/>
    <protectedRange sqref="F23" name="Rango1_2_9_13_3"/>
    <protectedRange sqref="F24" name="Rango1_2_9_14_3"/>
    <protectedRange sqref="F25:F26" name="Rango1_2_9_15_3"/>
    <protectedRange sqref="A12:F12" name="Rango2_2"/>
  </protectedRanges>
  <mergeCells count="23">
    <mergeCell ref="F15:F17"/>
    <mergeCell ref="A12:Q12"/>
    <mergeCell ref="A11:Q11"/>
    <mergeCell ref="A9:Q9"/>
    <mergeCell ref="A8:Q8"/>
    <mergeCell ref="P15:P17"/>
    <mergeCell ref="J15:J17"/>
    <mergeCell ref="A6:Q6"/>
    <mergeCell ref="A7:Q7"/>
    <mergeCell ref="L15:L17"/>
    <mergeCell ref="M15:M17"/>
    <mergeCell ref="N15:N17"/>
    <mergeCell ref="O15:O17"/>
    <mergeCell ref="K15:K17"/>
    <mergeCell ref="G16:I16"/>
    <mergeCell ref="A13:Q13"/>
    <mergeCell ref="A14:Q14"/>
    <mergeCell ref="Q15:Q17"/>
    <mergeCell ref="A15:A17"/>
    <mergeCell ref="B15:B17"/>
    <mergeCell ref="C15:C17"/>
    <mergeCell ref="D15:D17"/>
    <mergeCell ref="G15:I15"/>
  </mergeCells>
  <conditionalFormatting sqref="G19:J19 G24:J24 G21:J22 G26:J26 L26:P26 L21:P22 L24:P24 L19:P19">
    <cfRule type="containsText" dxfId="11" priority="6" operator="containsText" text="X">
      <formula>NOT(ISERROR(SEARCH("X",G19)))</formula>
    </cfRule>
  </conditionalFormatting>
  <conditionalFormatting sqref="G18:P18 K19:K26">
    <cfRule type="containsText" dxfId="10" priority="4" operator="containsText" text="X">
      <formula>NOT(ISERROR(SEARCH("X",G18)))</formula>
    </cfRule>
  </conditionalFormatting>
  <conditionalFormatting sqref="G23:J23 L23:P23">
    <cfRule type="containsText" dxfId="9" priority="3" operator="containsText" text="X">
      <formula>NOT(ISERROR(SEARCH("X",G23)))</formula>
    </cfRule>
  </conditionalFormatting>
  <conditionalFormatting sqref="G20:J20 L20:P20">
    <cfRule type="containsText" dxfId="8" priority="2" operator="containsText" text="X">
      <formula>NOT(ISERROR(SEARCH("X",G20)))</formula>
    </cfRule>
  </conditionalFormatting>
  <conditionalFormatting sqref="G25:J25 L25:P25">
    <cfRule type="containsText" dxfId="7" priority="1" operator="containsText" text="X">
      <formula>NOT(ISERROR(SEARCH("X",G25)))</formula>
    </cfRule>
  </conditionalFormatting>
  <printOptions horizontalCentered="1" verticalCentered="1"/>
  <pageMargins left="0.15748031496062992" right="0" top="0" bottom="0" header="0.31496062992125984" footer="0.31496062992125984"/>
  <pageSetup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3278C9-9AFD-4C44-8D2B-AD3133E47196}">
          <x14:formula1>
            <xm:f>PONDERACIÓN!$A$2:$A$7</xm:f>
          </x14:formula1>
          <xm:sqref>K18:K26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C551-B394-4606-8FF7-BA9D114BCF13}">
  <dimension ref="A8:AC17"/>
  <sheetViews>
    <sheetView zoomScale="90" zoomScaleNormal="90" workbookViewId="0">
      <selection activeCell="E26" sqref="E26"/>
    </sheetView>
  </sheetViews>
  <sheetFormatPr baseColWidth="10" defaultRowHeight="14.25" x14ac:dyDescent="0.2"/>
  <cols>
    <col min="1" max="1" width="14.75" customWidth="1"/>
    <col min="6" max="6" width="18.5" customWidth="1"/>
  </cols>
  <sheetData>
    <row r="8" spans="1:29" ht="15" x14ac:dyDescent="0.25">
      <c r="A8" s="107" t="s">
        <v>559</v>
      </c>
    </row>
    <row r="9" spans="1:29" ht="15" thickBot="1" x14ac:dyDescent="0.25"/>
    <row r="10" spans="1:29" s="86" customFormat="1" ht="14.25" customHeight="1" x14ac:dyDescent="0.2">
      <c r="A10" s="334" t="s">
        <v>558</v>
      </c>
      <c r="B10" s="336" t="s">
        <v>557</v>
      </c>
      <c r="C10" s="337"/>
      <c r="D10" s="337"/>
      <c r="E10" s="338"/>
      <c r="F10" s="342" t="s">
        <v>556</v>
      </c>
      <c r="G10" s="344"/>
      <c r="H10" s="345"/>
      <c r="U10" s="88"/>
      <c r="V10" s="88"/>
      <c r="W10" s="88"/>
      <c r="X10" s="88"/>
      <c r="Y10" s="88"/>
      <c r="Z10" s="88"/>
      <c r="AA10" s="88"/>
      <c r="AB10" s="88"/>
      <c r="AC10" s="87"/>
    </row>
    <row r="11" spans="1:29" s="86" customFormat="1" ht="27.75" customHeight="1" thickBot="1" x14ac:dyDescent="0.25">
      <c r="A11" s="335"/>
      <c r="B11" s="339"/>
      <c r="C11" s="340"/>
      <c r="D11" s="340"/>
      <c r="E11" s="341"/>
      <c r="F11" s="343"/>
      <c r="G11" s="106" t="s">
        <v>555</v>
      </c>
      <c r="H11" s="105" t="s">
        <v>554</v>
      </c>
      <c r="U11" s="88"/>
      <c r="V11" s="88"/>
      <c r="W11" s="88"/>
      <c r="X11" s="88"/>
      <c r="Y11" s="88"/>
      <c r="Z11" s="88"/>
      <c r="AA11" s="88"/>
      <c r="AB11" s="88"/>
      <c r="AC11" s="87"/>
    </row>
    <row r="12" spans="1:29" s="86" customFormat="1" ht="30" customHeight="1" x14ac:dyDescent="0.2">
      <c r="A12" s="104" t="s">
        <v>542</v>
      </c>
      <c r="B12" s="346" t="s">
        <v>541</v>
      </c>
      <c r="C12" s="347"/>
      <c r="D12" s="347"/>
      <c r="E12" s="348"/>
      <c r="F12" s="103">
        <v>1</v>
      </c>
      <c r="G12" s="92">
        <f>+COUNTIF(GEOGRAFIA!K18:K26,"cumplido")</f>
        <v>1</v>
      </c>
      <c r="H12" s="102">
        <f>+G12/G17</f>
        <v>0.33333333333333331</v>
      </c>
      <c r="U12" s="88"/>
      <c r="V12" s="88"/>
      <c r="W12" s="88"/>
      <c r="X12" s="88"/>
      <c r="Y12" s="88"/>
      <c r="Z12" s="88"/>
      <c r="AA12" s="88"/>
      <c r="AB12" s="88"/>
      <c r="AC12" s="87"/>
    </row>
    <row r="13" spans="1:29" s="86" customFormat="1" ht="26.25" customHeight="1" x14ac:dyDescent="0.2">
      <c r="A13" s="101" t="s">
        <v>540</v>
      </c>
      <c r="B13" s="349" t="s">
        <v>207</v>
      </c>
      <c r="C13" s="350"/>
      <c r="D13" s="350"/>
      <c r="E13" s="351"/>
      <c r="F13" s="100">
        <v>0.4</v>
      </c>
      <c r="G13" s="92">
        <f>+COUNTIF(GEOGRAFIA!K18:K26,"parcial")</f>
        <v>1</v>
      </c>
      <c r="H13" s="95">
        <f>+G13/G17</f>
        <v>0.33333333333333331</v>
      </c>
      <c r="U13" s="88"/>
      <c r="V13" s="88"/>
      <c r="W13" s="88"/>
      <c r="X13" s="88"/>
      <c r="Y13" s="88"/>
      <c r="Z13" s="88"/>
      <c r="AA13" s="88"/>
      <c r="AB13" s="88"/>
      <c r="AC13" s="87"/>
    </row>
    <row r="14" spans="1:29" s="86" customFormat="1" ht="29.25" customHeight="1" x14ac:dyDescent="0.2">
      <c r="A14" s="99" t="s">
        <v>539</v>
      </c>
      <c r="B14" s="352" t="s">
        <v>208</v>
      </c>
      <c r="C14" s="353"/>
      <c r="D14" s="353"/>
      <c r="E14" s="354"/>
      <c r="F14" s="98">
        <v>0.1</v>
      </c>
      <c r="G14" s="92">
        <f>+COUNTIF(GEOGRAFIA!K18:K26,"pospuesto")</f>
        <v>0</v>
      </c>
      <c r="H14" s="95">
        <f>+G14/G17</f>
        <v>0</v>
      </c>
      <c r="U14" s="88"/>
      <c r="V14" s="88"/>
      <c r="W14" s="88"/>
      <c r="X14" s="88"/>
      <c r="Y14" s="88"/>
      <c r="Z14" s="88"/>
      <c r="AA14" s="88"/>
      <c r="AB14" s="88"/>
      <c r="AC14" s="87"/>
    </row>
    <row r="15" spans="1:29" s="86" customFormat="1" ht="30" customHeight="1" x14ac:dyDescent="0.2">
      <c r="A15" s="97" t="s">
        <v>538</v>
      </c>
      <c r="B15" s="355" t="s">
        <v>209</v>
      </c>
      <c r="C15" s="356"/>
      <c r="D15" s="356"/>
      <c r="E15" s="357"/>
      <c r="F15" s="96">
        <v>0</v>
      </c>
      <c r="G15" s="92">
        <f>+COUNTIF(GEOGRAFIA!K18:K26,"no cumplido")</f>
        <v>1</v>
      </c>
      <c r="H15" s="95">
        <f>+G15/G17</f>
        <v>0.33333333333333331</v>
      </c>
      <c r="U15" s="88"/>
      <c r="V15" s="88"/>
      <c r="W15" s="88"/>
      <c r="X15" s="88"/>
      <c r="Y15" s="88"/>
      <c r="Z15" s="88"/>
      <c r="AA15" s="88"/>
      <c r="AB15" s="88"/>
      <c r="AC15" s="87"/>
    </row>
    <row r="16" spans="1:29" s="86" customFormat="1" ht="44.25" customHeight="1" thickBot="1" x14ac:dyDescent="0.25">
      <c r="A16" s="94" t="s">
        <v>535</v>
      </c>
      <c r="B16" s="358" t="s">
        <v>534</v>
      </c>
      <c r="C16" s="359"/>
      <c r="D16" s="359"/>
      <c r="E16" s="360"/>
      <c r="F16" s="93">
        <v>0</v>
      </c>
      <c r="G16" s="92">
        <f>+COUNTIF(GEOGRAFIA!K18:K26,"rutinaria")</f>
        <v>6</v>
      </c>
      <c r="H16" s="91"/>
      <c r="U16" s="88"/>
      <c r="V16" s="88"/>
      <c r="W16" s="88"/>
      <c r="X16" s="88"/>
      <c r="Y16" s="88"/>
      <c r="Z16" s="88"/>
      <c r="AA16" s="88"/>
      <c r="AB16" s="88"/>
      <c r="AC16" s="87"/>
    </row>
    <row r="17" spans="1:29" s="86" customFormat="1" ht="15.75" thickBot="1" x14ac:dyDescent="0.25">
      <c r="A17" s="332" t="s">
        <v>553</v>
      </c>
      <c r="B17" s="333"/>
      <c r="C17" s="333"/>
      <c r="D17" s="333"/>
      <c r="E17" s="333"/>
      <c r="F17" s="333"/>
      <c r="G17" s="90">
        <f>SUM(G12:G15)</f>
        <v>3</v>
      </c>
      <c r="H17" s="89">
        <f>SUM(H12:H15)</f>
        <v>1</v>
      </c>
      <c r="U17" s="88"/>
      <c r="V17" s="88"/>
      <c r="W17" s="88"/>
      <c r="X17" s="88"/>
      <c r="Y17" s="88"/>
      <c r="Z17" s="88"/>
      <c r="AA17" s="88"/>
      <c r="AB17" s="88"/>
      <c r="AC17" s="87"/>
    </row>
  </sheetData>
  <mergeCells count="10">
    <mergeCell ref="A17:F17"/>
    <mergeCell ref="A10:A11"/>
    <mergeCell ref="B10:E11"/>
    <mergeCell ref="F10:F11"/>
    <mergeCell ref="G10:H10"/>
    <mergeCell ref="B12:E12"/>
    <mergeCell ref="B13:E13"/>
    <mergeCell ref="B14:E14"/>
    <mergeCell ref="B15:E15"/>
    <mergeCell ref="B16:E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E8C14-5BD8-4BB2-AB90-EE315A53D132}">
  <sheetPr>
    <tabColor rgb="FF0070C0"/>
    <pageSetUpPr fitToPage="1"/>
  </sheetPr>
  <dimension ref="A4:BE140"/>
  <sheetViews>
    <sheetView showGridLines="0" view="pageBreakPreview" topLeftCell="A34" zoomScale="70" zoomScaleNormal="60" zoomScaleSheetLayoutView="70" workbookViewId="0">
      <selection activeCell="D50" sqref="D50"/>
    </sheetView>
  </sheetViews>
  <sheetFormatPr baseColWidth="10" defaultColWidth="11" defaultRowHeight="14.25" x14ac:dyDescent="0.2"/>
  <cols>
    <col min="1" max="1" width="30.375" style="111" customWidth="1"/>
    <col min="2" max="2" width="5.75" style="111" customWidth="1"/>
    <col min="3" max="3" width="37" style="3" customWidth="1"/>
    <col min="4" max="4" width="36.125" style="4" customWidth="1"/>
    <col min="5" max="5" width="19.75" style="4" hidden="1" customWidth="1"/>
    <col min="6" max="6" width="25" style="4" customWidth="1"/>
    <col min="7" max="7" width="13.5" style="5" customWidth="1"/>
    <col min="8" max="8" width="10.375" style="5" customWidth="1"/>
    <col min="9" max="9" width="8.5" style="5" customWidth="1"/>
    <col min="10" max="11" width="24" style="5" customWidth="1"/>
    <col min="12" max="12" width="20.125" style="5" customWidth="1"/>
    <col min="13" max="16" width="24" style="5" hidden="1" customWidth="1"/>
    <col min="17" max="17" width="47" style="3" customWidth="1"/>
    <col min="18" max="16384" width="11" style="3"/>
  </cols>
  <sheetData>
    <row r="4" spans="1:57" x14ac:dyDescent="0.2">
      <c r="J4" s="3"/>
      <c r="K4" s="3"/>
      <c r="L4" s="3"/>
      <c r="M4" s="3"/>
      <c r="N4" s="3"/>
      <c r="O4" s="3"/>
      <c r="P4" s="3"/>
    </row>
    <row r="5" spans="1:57" ht="23.25" customHeight="1" x14ac:dyDescent="0.35">
      <c r="A5" s="298" t="s">
        <v>1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39"/>
      <c r="AP5" s="44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ht="15" x14ac:dyDescent="0.2">
      <c r="A6" s="299" t="s">
        <v>3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39"/>
      <c r="AP6" s="4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39"/>
      <c r="AP7" s="42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57" ht="20.25" x14ac:dyDescent="0.2">
      <c r="A8" s="328" t="s">
        <v>514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39"/>
      <c r="AP8" s="41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ht="34.5" customHeight="1" x14ac:dyDescent="0.2">
      <c r="A9" s="327" t="s">
        <v>608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39"/>
      <c r="AP9" s="40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ht="24.75" customHeight="1" x14ac:dyDescent="0.2">
      <c r="A10" s="307" t="s">
        <v>650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</row>
    <row r="11" spans="1:57" ht="15.75" customHeight="1" thickBot="1" x14ac:dyDescent="0.25">
      <c r="A11" s="197"/>
      <c r="B11" s="197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57" s="8" customFormat="1" ht="75" customHeight="1" x14ac:dyDescent="0.2">
      <c r="A12" s="303" t="s">
        <v>2</v>
      </c>
      <c r="B12" s="303" t="s">
        <v>0</v>
      </c>
      <c r="C12" s="303" t="s">
        <v>4</v>
      </c>
      <c r="D12" s="368" t="s">
        <v>546</v>
      </c>
      <c r="E12" s="143"/>
      <c r="F12" s="371" t="s">
        <v>545</v>
      </c>
      <c r="G12" s="366" t="s">
        <v>618</v>
      </c>
      <c r="H12" s="322"/>
      <c r="I12" s="367"/>
      <c r="J12" s="300" t="s">
        <v>548</v>
      </c>
      <c r="K12" s="300" t="s">
        <v>617</v>
      </c>
      <c r="L12" s="300" t="s">
        <v>616</v>
      </c>
      <c r="M12" s="303" t="s">
        <v>549</v>
      </c>
      <c r="N12" s="303" t="s">
        <v>550</v>
      </c>
      <c r="O12" s="303" t="s">
        <v>551</v>
      </c>
      <c r="P12" s="329" t="s">
        <v>552</v>
      </c>
      <c r="Q12" s="361" t="s">
        <v>533</v>
      </c>
    </row>
    <row r="13" spans="1:57" s="8" customFormat="1" ht="28.5" customHeight="1" x14ac:dyDescent="0.2">
      <c r="A13" s="301"/>
      <c r="B13" s="301"/>
      <c r="C13" s="301"/>
      <c r="D13" s="369"/>
      <c r="E13" s="142"/>
      <c r="F13" s="372"/>
      <c r="G13" s="364" t="s">
        <v>660</v>
      </c>
      <c r="H13" s="365"/>
      <c r="I13" s="365"/>
      <c r="J13" s="301"/>
      <c r="K13" s="301"/>
      <c r="L13" s="301"/>
      <c r="M13" s="301"/>
      <c r="N13" s="301"/>
      <c r="O13" s="301"/>
      <c r="P13" s="330"/>
      <c r="Q13" s="362"/>
    </row>
    <row r="14" spans="1:57" s="8" customFormat="1" ht="37.5" customHeight="1" thickBot="1" x14ac:dyDescent="0.25">
      <c r="A14" s="302"/>
      <c r="B14" s="302"/>
      <c r="C14" s="302"/>
      <c r="D14" s="370"/>
      <c r="E14" s="141"/>
      <c r="F14" s="373"/>
      <c r="G14" s="54" t="s">
        <v>655</v>
      </c>
      <c r="H14" s="54" t="s">
        <v>656</v>
      </c>
      <c r="I14" s="54" t="s">
        <v>657</v>
      </c>
      <c r="J14" s="302"/>
      <c r="K14" s="302"/>
      <c r="L14" s="302"/>
      <c r="M14" s="302"/>
      <c r="N14" s="302"/>
      <c r="O14" s="302"/>
      <c r="P14" s="331"/>
      <c r="Q14" s="363"/>
    </row>
    <row r="15" spans="1:57" s="33" customFormat="1" ht="71.25" x14ac:dyDescent="0.2">
      <c r="A15" s="140" t="s">
        <v>647</v>
      </c>
      <c r="B15" s="126">
        <v>1</v>
      </c>
      <c r="C15" s="128" t="s">
        <v>607</v>
      </c>
      <c r="D15" s="179" t="s">
        <v>606</v>
      </c>
      <c r="E15" s="189">
        <v>2</v>
      </c>
      <c r="F15" s="225" t="s">
        <v>605</v>
      </c>
      <c r="G15" s="223" t="s">
        <v>513</v>
      </c>
      <c r="H15" s="125" t="s">
        <v>513</v>
      </c>
      <c r="I15" s="173"/>
      <c r="J15" s="172">
        <f>SUM(L15:L16)/E15/10</f>
        <v>0.75</v>
      </c>
      <c r="K15" s="171" t="s">
        <v>542</v>
      </c>
      <c r="L15" s="171">
        <v>10</v>
      </c>
      <c r="M15" s="123">
        <f>+COUNTIF(K15:K16,"cumplido")</f>
        <v>1</v>
      </c>
      <c r="N15" s="123">
        <f>+COUNTIF(K15:K16,"parcial")</f>
        <v>1</v>
      </c>
      <c r="O15" s="123">
        <f>+COUNTIF(K15:K16,"pospuesto")</f>
        <v>0</v>
      </c>
      <c r="P15" s="122">
        <f>+COUNTIF(K15:K16,"no cumplido")</f>
        <v>0</v>
      </c>
      <c r="Q15" s="194" t="s">
        <v>742</v>
      </c>
      <c r="R15" s="114"/>
      <c r="S15" s="113"/>
      <c r="T15" s="113"/>
      <c r="U15" s="113"/>
      <c r="V15" s="113"/>
      <c r="W15" s="113"/>
    </row>
    <row r="16" spans="1:57" s="33" customFormat="1" ht="67.5" customHeight="1" x14ac:dyDescent="0.2">
      <c r="A16" s="127"/>
      <c r="B16" s="126"/>
      <c r="C16" s="134"/>
      <c r="D16" s="179" t="s">
        <v>604</v>
      </c>
      <c r="E16" s="189"/>
      <c r="F16" s="226" t="s">
        <v>646</v>
      </c>
      <c r="G16" s="223" t="s">
        <v>513</v>
      </c>
      <c r="H16" s="125" t="s">
        <v>513</v>
      </c>
      <c r="I16" s="173"/>
      <c r="J16" s="171"/>
      <c r="K16" s="171" t="s">
        <v>540</v>
      </c>
      <c r="L16" s="171">
        <v>5</v>
      </c>
      <c r="M16" s="123"/>
      <c r="N16" s="123"/>
      <c r="O16" s="123"/>
      <c r="P16" s="122"/>
      <c r="Q16" s="253" t="s">
        <v>688</v>
      </c>
      <c r="R16" s="114"/>
      <c r="S16" s="113"/>
      <c r="T16" s="113"/>
      <c r="U16" s="113"/>
      <c r="V16" s="113"/>
      <c r="W16" s="113"/>
    </row>
    <row r="17" spans="1:23" s="33" customFormat="1" ht="76.5" customHeight="1" x14ac:dyDescent="0.2">
      <c r="A17" s="127" t="s">
        <v>603</v>
      </c>
      <c r="B17" s="126">
        <v>1</v>
      </c>
      <c r="C17" s="139" t="s">
        <v>602</v>
      </c>
      <c r="D17" s="139" t="s">
        <v>601</v>
      </c>
      <c r="E17" s="196">
        <v>2</v>
      </c>
      <c r="F17" s="227" t="s">
        <v>645</v>
      </c>
      <c r="G17" s="223"/>
      <c r="H17" s="125" t="s">
        <v>513</v>
      </c>
      <c r="I17" s="173"/>
      <c r="J17" s="172">
        <f>SUM(L17)/E17/10</f>
        <v>0.5</v>
      </c>
      <c r="K17" s="171" t="s">
        <v>542</v>
      </c>
      <c r="L17" s="171">
        <v>10</v>
      </c>
      <c r="M17" s="123">
        <f>+COUNTIF(K17,"cumplido")</f>
        <v>1</v>
      </c>
      <c r="N17" s="123">
        <f>+COUNTIF(K17,"parcial")</f>
        <v>0</v>
      </c>
      <c r="O17" s="123">
        <f>+COUNTIF(K17,"pospuesto")</f>
        <v>0</v>
      </c>
      <c r="P17" s="122">
        <f>+COUNTIF(K17,"no cumplido")</f>
        <v>0</v>
      </c>
      <c r="Q17" s="194" t="s">
        <v>737</v>
      </c>
      <c r="R17" s="114"/>
      <c r="S17" s="113"/>
      <c r="T17" s="113"/>
      <c r="U17" s="113"/>
      <c r="V17" s="113"/>
      <c r="W17" s="113"/>
    </row>
    <row r="18" spans="1:23" s="33" customFormat="1" ht="38.25" customHeight="1" x14ac:dyDescent="0.2">
      <c r="A18" s="127"/>
      <c r="B18" s="126">
        <v>2</v>
      </c>
      <c r="C18" s="139" t="s">
        <v>644</v>
      </c>
      <c r="D18" s="139" t="s">
        <v>643</v>
      </c>
      <c r="E18" s="196">
        <v>2</v>
      </c>
      <c r="F18" s="228" t="s">
        <v>642</v>
      </c>
      <c r="G18" s="125" t="s">
        <v>513</v>
      </c>
      <c r="H18" s="125"/>
      <c r="I18" s="173"/>
      <c r="J18" s="172">
        <f>SUM(L18:L19)/E18/10</f>
        <v>1</v>
      </c>
      <c r="K18" s="171" t="s">
        <v>542</v>
      </c>
      <c r="L18" s="171">
        <v>10</v>
      </c>
      <c r="M18" s="123">
        <f>+COUNTIF(K18:K19,"cumplido")</f>
        <v>2</v>
      </c>
      <c r="N18" s="123">
        <f>+COUNTIF(K18:K19,"parcial")</f>
        <v>0</v>
      </c>
      <c r="O18" s="123">
        <f>+COUNTIF(K18:K19,"pospuesto")</f>
        <v>0</v>
      </c>
      <c r="P18" s="122">
        <f>+COUNTIF(K18:K19,"no cumplido")</f>
        <v>0</v>
      </c>
      <c r="Q18" s="194" t="s">
        <v>743</v>
      </c>
      <c r="R18" s="114"/>
      <c r="S18" s="113"/>
      <c r="T18" s="113"/>
      <c r="U18" s="113"/>
      <c r="V18" s="113"/>
      <c r="W18" s="113"/>
    </row>
    <row r="19" spans="1:23" s="33" customFormat="1" ht="41.25" customHeight="1" x14ac:dyDescent="0.2">
      <c r="A19" s="127"/>
      <c r="B19" s="126"/>
      <c r="C19" s="139"/>
      <c r="D19" s="139" t="s">
        <v>641</v>
      </c>
      <c r="E19" s="196"/>
      <c r="F19" s="227" t="s">
        <v>640</v>
      </c>
      <c r="G19" s="223" t="s">
        <v>513</v>
      </c>
      <c r="H19" s="125" t="s">
        <v>513</v>
      </c>
      <c r="I19" s="173" t="s">
        <v>513</v>
      </c>
      <c r="J19" s="171"/>
      <c r="K19" s="171" t="s">
        <v>542</v>
      </c>
      <c r="L19" s="171">
        <v>10</v>
      </c>
      <c r="M19" s="123"/>
      <c r="N19" s="123"/>
      <c r="O19" s="123"/>
      <c r="P19" s="122"/>
      <c r="Q19" s="194" t="s">
        <v>738</v>
      </c>
      <c r="R19" s="114"/>
      <c r="S19" s="113"/>
      <c r="T19" s="113"/>
      <c r="U19" s="113"/>
      <c r="V19" s="113"/>
      <c r="W19" s="113"/>
    </row>
    <row r="20" spans="1:23" s="33" customFormat="1" ht="42.75" x14ac:dyDescent="0.2">
      <c r="A20" s="132" t="s">
        <v>217</v>
      </c>
      <c r="B20" s="138">
        <v>1</v>
      </c>
      <c r="C20" s="132" t="s">
        <v>639</v>
      </c>
      <c r="D20" s="132" t="s">
        <v>638</v>
      </c>
      <c r="E20" s="193">
        <v>1</v>
      </c>
      <c r="F20" s="229" t="s">
        <v>637</v>
      </c>
      <c r="G20" s="223" t="s">
        <v>513</v>
      </c>
      <c r="H20" s="125" t="s">
        <v>513</v>
      </c>
      <c r="I20" s="173" t="s">
        <v>513</v>
      </c>
      <c r="J20" s="172">
        <f>SUM(L20)/E20/10</f>
        <v>1</v>
      </c>
      <c r="K20" s="171" t="s">
        <v>542</v>
      </c>
      <c r="L20" s="171">
        <v>10</v>
      </c>
      <c r="M20" s="123">
        <f>+COUNTIF(K20,"cumplido")</f>
        <v>1</v>
      </c>
      <c r="N20" s="123">
        <f>+COUNTIF(K20,"parcial")</f>
        <v>0</v>
      </c>
      <c r="O20" s="123">
        <f>+COUNTIF(K20,"pospuesto")</f>
        <v>0</v>
      </c>
      <c r="P20" s="122">
        <f>+COUNTIF(K20,"no cumplido")</f>
        <v>0</v>
      </c>
      <c r="Q20" s="252" t="s">
        <v>744</v>
      </c>
      <c r="R20" s="114"/>
      <c r="S20" s="113"/>
      <c r="T20" s="113"/>
      <c r="U20" s="113"/>
      <c r="V20" s="113"/>
      <c r="W20" s="113"/>
    </row>
    <row r="21" spans="1:23" s="33" customFormat="1" ht="111" customHeight="1" x14ac:dyDescent="0.2">
      <c r="A21" s="127"/>
      <c r="B21" s="126">
        <v>2</v>
      </c>
      <c r="C21" s="195" t="s">
        <v>636</v>
      </c>
      <c r="D21" s="60" t="s">
        <v>670</v>
      </c>
      <c r="E21" s="85">
        <v>4</v>
      </c>
      <c r="F21" s="230" t="s">
        <v>671</v>
      </c>
      <c r="G21" s="155" t="s">
        <v>513</v>
      </c>
      <c r="H21" s="130" t="s">
        <v>513</v>
      </c>
      <c r="I21" s="157" t="s">
        <v>513</v>
      </c>
      <c r="J21" s="172">
        <f>SUM(L21:L21)/E21/10</f>
        <v>0.25</v>
      </c>
      <c r="K21" s="171" t="s">
        <v>542</v>
      </c>
      <c r="L21" s="171">
        <v>10</v>
      </c>
      <c r="M21" s="123">
        <f>+COUNTIF(K21:K21,"cumplido")</f>
        <v>1</v>
      </c>
      <c r="N21" s="123">
        <f>+COUNTIF(K21:K21,"parcial")</f>
        <v>0</v>
      </c>
      <c r="O21" s="123">
        <f>+COUNTIF(K21:K21,"pospuesto")</f>
        <v>0</v>
      </c>
      <c r="P21" s="122">
        <f>+COUNTIF(K21:K21,"no cumplido")</f>
        <v>0</v>
      </c>
      <c r="Q21" s="194" t="s">
        <v>745</v>
      </c>
      <c r="R21" s="114"/>
      <c r="S21" s="113"/>
      <c r="T21" s="113"/>
      <c r="U21" s="113"/>
      <c r="V21" s="113"/>
      <c r="W21" s="113"/>
    </row>
    <row r="22" spans="1:23" ht="57" x14ac:dyDescent="0.2">
      <c r="A22" s="137" t="s">
        <v>600</v>
      </c>
      <c r="B22" s="126">
        <v>1</v>
      </c>
      <c r="C22" s="128" t="s">
        <v>599</v>
      </c>
      <c r="D22" s="128" t="s">
        <v>598</v>
      </c>
      <c r="E22" s="174">
        <v>3</v>
      </c>
      <c r="F22" s="231" t="s">
        <v>597</v>
      </c>
      <c r="G22" s="223" t="s">
        <v>513</v>
      </c>
      <c r="H22" s="125" t="s">
        <v>513</v>
      </c>
      <c r="I22" s="173" t="s">
        <v>513</v>
      </c>
      <c r="J22" s="172">
        <f>SUM(L22:L24)/E22/10</f>
        <v>0</v>
      </c>
      <c r="K22" s="171" t="s">
        <v>535</v>
      </c>
      <c r="L22" s="171">
        <v>0</v>
      </c>
      <c r="M22" s="123">
        <f>+COUNTIF(K22:K24,"cumplido")</f>
        <v>0</v>
      </c>
      <c r="N22" s="123">
        <f>+COUNTIF(K22:K24,"parcial")</f>
        <v>0</v>
      </c>
      <c r="O22" s="123">
        <f>+COUNTIF(K22:K24,"pospuesto")</f>
        <v>0</v>
      </c>
      <c r="P22" s="122">
        <f>+COUNTIF(K22:K24,"no cumplido")</f>
        <v>0</v>
      </c>
      <c r="Q22" s="194" t="s">
        <v>689</v>
      </c>
      <c r="R22" s="114"/>
      <c r="S22" s="113"/>
      <c r="T22" s="113"/>
      <c r="U22" s="113"/>
      <c r="V22" s="113"/>
      <c r="W22" s="113"/>
    </row>
    <row r="23" spans="1:23" ht="57" x14ac:dyDescent="0.2">
      <c r="A23" s="127"/>
      <c r="B23" s="126"/>
      <c r="C23" s="134"/>
      <c r="D23" s="128" t="s">
        <v>596</v>
      </c>
      <c r="E23" s="174"/>
      <c r="F23" s="232" t="s">
        <v>635</v>
      </c>
      <c r="G23" s="223"/>
      <c r="H23" s="125" t="s">
        <v>513</v>
      </c>
      <c r="I23" s="173"/>
      <c r="J23" s="171"/>
      <c r="K23" s="171" t="s">
        <v>535</v>
      </c>
      <c r="L23" s="171">
        <v>0</v>
      </c>
      <c r="M23" s="123"/>
      <c r="N23" s="123"/>
      <c r="O23" s="123"/>
      <c r="P23" s="122"/>
      <c r="Q23" s="192" t="s">
        <v>690</v>
      </c>
      <c r="R23" s="114"/>
      <c r="S23" s="113"/>
      <c r="T23" s="113"/>
      <c r="U23" s="113"/>
      <c r="V23" s="113"/>
      <c r="W23" s="113"/>
    </row>
    <row r="24" spans="1:23" ht="85.5" x14ac:dyDescent="0.2">
      <c r="A24" s="127"/>
      <c r="B24" s="126"/>
      <c r="C24" s="134"/>
      <c r="D24" s="132" t="s">
        <v>595</v>
      </c>
      <c r="E24" s="193"/>
      <c r="F24" s="233" t="s">
        <v>594</v>
      </c>
      <c r="G24" s="223" t="s">
        <v>513</v>
      </c>
      <c r="H24" s="125" t="s">
        <v>513</v>
      </c>
      <c r="I24" s="173" t="s">
        <v>513</v>
      </c>
      <c r="J24" s="171"/>
      <c r="K24" s="171" t="s">
        <v>535</v>
      </c>
      <c r="L24" s="171">
        <v>0</v>
      </c>
      <c r="M24" s="123"/>
      <c r="N24" s="123"/>
      <c r="O24" s="123"/>
      <c r="P24" s="122"/>
      <c r="Q24" s="192" t="s">
        <v>746</v>
      </c>
      <c r="R24" s="114"/>
      <c r="S24" s="113"/>
      <c r="T24" s="113"/>
      <c r="U24" s="113"/>
      <c r="V24" s="113"/>
      <c r="W24" s="113"/>
    </row>
    <row r="25" spans="1:23" ht="75.75" customHeight="1" x14ac:dyDescent="0.2">
      <c r="A25" s="127"/>
      <c r="B25" s="126">
        <v>2</v>
      </c>
      <c r="C25" s="134" t="s">
        <v>593</v>
      </c>
      <c r="D25" s="128" t="s">
        <v>592</v>
      </c>
      <c r="E25" s="174">
        <v>2</v>
      </c>
      <c r="F25" s="231" t="s">
        <v>591</v>
      </c>
      <c r="G25" s="223" t="s">
        <v>513</v>
      </c>
      <c r="H25" s="125" t="s">
        <v>513</v>
      </c>
      <c r="I25" s="173" t="s">
        <v>513</v>
      </c>
      <c r="J25" s="172">
        <f>SUM(L25:L26)/E25/10</f>
        <v>0</v>
      </c>
      <c r="K25" s="171" t="s">
        <v>535</v>
      </c>
      <c r="L25" s="171">
        <v>0</v>
      </c>
      <c r="M25" s="123">
        <f>+COUNTIF(K25:K26,"cumplido")</f>
        <v>0</v>
      </c>
      <c r="N25" s="123">
        <f>+COUNTIF(K25:K26,"parcial")</f>
        <v>0</v>
      </c>
      <c r="O25" s="123">
        <f>+COUNTIF(K25:K26,"pospuesto")</f>
        <v>0</v>
      </c>
      <c r="P25" s="122">
        <f>+COUNTIF(K25:K26,"no cumplido")</f>
        <v>0</v>
      </c>
      <c r="Q25" s="254" t="s">
        <v>747</v>
      </c>
      <c r="R25" s="114"/>
      <c r="S25" s="113"/>
      <c r="T25" s="113"/>
      <c r="U25" s="113"/>
      <c r="V25" s="113"/>
      <c r="W25" s="113"/>
    </row>
    <row r="26" spans="1:23" ht="53.25" customHeight="1" x14ac:dyDescent="0.2">
      <c r="A26" s="127"/>
      <c r="B26" s="126"/>
      <c r="C26" s="134"/>
      <c r="D26" s="128" t="s">
        <v>634</v>
      </c>
      <c r="E26" s="174"/>
      <c r="F26" s="234" t="s">
        <v>633</v>
      </c>
      <c r="G26" s="223"/>
      <c r="H26" s="125"/>
      <c r="I26" s="173" t="s">
        <v>513</v>
      </c>
      <c r="J26" s="171"/>
      <c r="K26" s="171" t="s">
        <v>535</v>
      </c>
      <c r="L26" s="171">
        <v>0</v>
      </c>
      <c r="M26" s="123"/>
      <c r="N26" s="123"/>
      <c r="O26" s="123"/>
      <c r="P26" s="122"/>
      <c r="Q26" s="194" t="s">
        <v>691</v>
      </c>
      <c r="R26" s="114"/>
      <c r="S26" s="113"/>
      <c r="T26" s="113"/>
      <c r="U26" s="113"/>
      <c r="V26" s="113"/>
      <c r="W26" s="113"/>
    </row>
    <row r="27" spans="1:23" s="33" customFormat="1" ht="57" x14ac:dyDescent="0.2">
      <c r="A27" s="136" t="s">
        <v>590</v>
      </c>
      <c r="B27" s="126">
        <v>1</v>
      </c>
      <c r="C27" s="128" t="s">
        <v>589</v>
      </c>
      <c r="D27" s="179" t="s">
        <v>588</v>
      </c>
      <c r="E27" s="189">
        <v>3</v>
      </c>
      <c r="F27" s="235" t="s">
        <v>632</v>
      </c>
      <c r="G27" s="223" t="s">
        <v>513</v>
      </c>
      <c r="H27" s="125" t="s">
        <v>513</v>
      </c>
      <c r="I27" s="173" t="s">
        <v>513</v>
      </c>
      <c r="J27" s="172">
        <f>SUM(L27:L29)/E27/10</f>
        <v>0</v>
      </c>
      <c r="K27" s="171" t="s">
        <v>535</v>
      </c>
      <c r="L27" s="171">
        <v>0</v>
      </c>
      <c r="M27" s="123">
        <f>+COUNTIF(K27:K29,"cumplido")</f>
        <v>0</v>
      </c>
      <c r="N27" s="123">
        <f>+COUNTIF(K27:K29,"parcial")</f>
        <v>0</v>
      </c>
      <c r="O27" s="123">
        <f>+COUNTIF(K27:K29,"pospuesto")</f>
        <v>0</v>
      </c>
      <c r="P27" s="122">
        <f>+COUNTIF(K27:K29,"no cumplido")</f>
        <v>0</v>
      </c>
      <c r="Q27" s="255" t="s">
        <v>692</v>
      </c>
      <c r="R27" s="114"/>
      <c r="S27" s="113"/>
      <c r="T27" s="113"/>
      <c r="U27" s="113"/>
      <c r="V27" s="113"/>
      <c r="W27" s="113"/>
    </row>
    <row r="28" spans="1:23" s="33" customFormat="1" ht="38.25" customHeight="1" x14ac:dyDescent="0.2">
      <c r="A28" s="127"/>
      <c r="B28" s="126"/>
      <c r="C28" s="134"/>
      <c r="D28" s="128" t="s">
        <v>587</v>
      </c>
      <c r="E28" s="174"/>
      <c r="F28" s="236" t="s">
        <v>631</v>
      </c>
      <c r="G28" s="223" t="s">
        <v>513</v>
      </c>
      <c r="H28" s="125" t="s">
        <v>513</v>
      </c>
      <c r="I28" s="173" t="s">
        <v>513</v>
      </c>
      <c r="J28" s="171"/>
      <c r="K28" s="171" t="s">
        <v>535</v>
      </c>
      <c r="L28" s="171">
        <v>0</v>
      </c>
      <c r="M28" s="123"/>
      <c r="N28" s="123"/>
      <c r="O28" s="123"/>
      <c r="P28" s="122"/>
      <c r="Q28" s="256" t="s">
        <v>693</v>
      </c>
      <c r="R28" s="114"/>
      <c r="S28" s="113"/>
      <c r="T28" s="113"/>
      <c r="U28" s="113"/>
      <c r="V28" s="113"/>
      <c r="W28" s="113"/>
    </row>
    <row r="29" spans="1:23" s="33" customFormat="1" ht="41.25" customHeight="1" x14ac:dyDescent="0.2">
      <c r="A29" s="127"/>
      <c r="B29" s="126"/>
      <c r="C29" s="134"/>
      <c r="D29" s="179" t="s">
        <v>586</v>
      </c>
      <c r="E29" s="189"/>
      <c r="F29" s="237" t="s">
        <v>585</v>
      </c>
      <c r="G29" s="223"/>
      <c r="H29" s="125"/>
      <c r="I29" s="124" t="s">
        <v>513</v>
      </c>
      <c r="J29" s="125"/>
      <c r="K29" s="171" t="s">
        <v>535</v>
      </c>
      <c r="L29" s="125">
        <v>0</v>
      </c>
      <c r="M29" s="125"/>
      <c r="N29" s="125"/>
      <c r="O29" s="125"/>
      <c r="P29" s="191"/>
      <c r="Q29" s="280" t="s">
        <v>694</v>
      </c>
      <c r="R29" s="114"/>
      <c r="S29" s="113"/>
      <c r="T29" s="113"/>
      <c r="U29" s="113"/>
      <c r="V29" s="113"/>
      <c r="W29" s="113"/>
    </row>
    <row r="30" spans="1:23" s="33" customFormat="1" ht="69" customHeight="1" x14ac:dyDescent="0.2">
      <c r="A30" s="136" t="s">
        <v>584</v>
      </c>
      <c r="B30" s="126">
        <v>1</v>
      </c>
      <c r="C30" s="128" t="s">
        <v>583</v>
      </c>
      <c r="D30" s="181" t="s">
        <v>582</v>
      </c>
      <c r="E30" s="180">
        <v>3</v>
      </c>
      <c r="F30" s="238" t="s">
        <v>581</v>
      </c>
      <c r="G30" s="223" t="s">
        <v>513</v>
      </c>
      <c r="H30" s="125" t="s">
        <v>513</v>
      </c>
      <c r="I30" s="173" t="s">
        <v>513</v>
      </c>
      <c r="J30" s="172">
        <f>SUM(L30:L32)/E30/10</f>
        <v>0</v>
      </c>
      <c r="K30" s="171" t="s">
        <v>535</v>
      </c>
      <c r="L30" s="171">
        <v>0</v>
      </c>
      <c r="M30" s="123">
        <f>+COUNTIF(K30:K32,"cumplido")</f>
        <v>0</v>
      </c>
      <c r="N30" s="123">
        <f>+COUNTIF(K30:K32,"parcial")</f>
        <v>0</v>
      </c>
      <c r="O30" s="123">
        <f>+COUNTIF(K30:K32,"pospuesto")</f>
        <v>0</v>
      </c>
      <c r="P30" s="122">
        <f>+COUNTIF(K30:K32,"no cumplido")</f>
        <v>0</v>
      </c>
      <c r="Q30" s="256" t="s">
        <v>695</v>
      </c>
      <c r="R30" s="115"/>
      <c r="S30" s="135"/>
      <c r="T30" s="135"/>
      <c r="U30" s="135"/>
      <c r="V30" s="135"/>
      <c r="W30" s="135"/>
    </row>
    <row r="31" spans="1:23" s="33" customFormat="1" ht="43.5" customHeight="1" x14ac:dyDescent="0.2">
      <c r="A31" s="127"/>
      <c r="B31" s="126"/>
      <c r="C31" s="134"/>
      <c r="D31" s="179" t="s">
        <v>580</v>
      </c>
      <c r="E31" s="189"/>
      <c r="F31" s="238" t="s">
        <v>579</v>
      </c>
      <c r="G31" s="223" t="s">
        <v>513</v>
      </c>
      <c r="H31" s="125" t="s">
        <v>513</v>
      </c>
      <c r="I31" s="173" t="s">
        <v>513</v>
      </c>
      <c r="J31" s="171"/>
      <c r="K31" s="171" t="s">
        <v>535</v>
      </c>
      <c r="L31" s="171">
        <v>0</v>
      </c>
      <c r="M31" s="123"/>
      <c r="N31" s="123"/>
      <c r="O31" s="123"/>
      <c r="P31" s="122"/>
      <c r="Q31" s="290" t="s">
        <v>748</v>
      </c>
      <c r="R31" s="114"/>
      <c r="S31" s="113"/>
      <c r="T31" s="113"/>
      <c r="U31" s="113"/>
      <c r="V31" s="113"/>
      <c r="W31" s="113"/>
    </row>
    <row r="32" spans="1:23" s="33" customFormat="1" ht="66.75" customHeight="1" x14ac:dyDescent="0.2">
      <c r="A32" s="127"/>
      <c r="B32" s="126"/>
      <c r="C32" s="134"/>
      <c r="D32" s="179" t="s">
        <v>578</v>
      </c>
      <c r="E32" s="189"/>
      <c r="F32" s="237" t="s">
        <v>577</v>
      </c>
      <c r="G32" s="223"/>
      <c r="H32" s="125"/>
      <c r="I32" s="173" t="s">
        <v>513</v>
      </c>
      <c r="J32" s="171"/>
      <c r="K32" s="171" t="s">
        <v>535</v>
      </c>
      <c r="L32" s="171">
        <v>0</v>
      </c>
      <c r="M32" s="123"/>
      <c r="N32" s="123"/>
      <c r="O32" s="123"/>
      <c r="P32" s="122"/>
      <c r="Q32" s="257" t="s">
        <v>696</v>
      </c>
      <c r="R32" s="114"/>
      <c r="S32" s="113"/>
      <c r="T32" s="113"/>
      <c r="U32" s="113"/>
      <c r="V32" s="113"/>
      <c r="W32" s="113"/>
    </row>
    <row r="33" spans="1:23" s="33" customFormat="1" ht="71.25" x14ac:dyDescent="0.2">
      <c r="A33" s="56" t="s">
        <v>630</v>
      </c>
      <c r="B33" s="126">
        <v>1</v>
      </c>
      <c r="C33" s="220" t="s">
        <v>629</v>
      </c>
      <c r="D33" s="221" t="s">
        <v>672</v>
      </c>
      <c r="E33" s="180">
        <v>3</v>
      </c>
      <c r="F33" s="239" t="s">
        <v>673</v>
      </c>
      <c r="G33" s="223" t="s">
        <v>513</v>
      </c>
      <c r="H33" s="125" t="s">
        <v>513</v>
      </c>
      <c r="I33" s="173"/>
      <c r="J33" s="172">
        <f>SUM(L33)/E33/10</f>
        <v>0.33333333333333337</v>
      </c>
      <c r="K33" s="171" t="s">
        <v>542</v>
      </c>
      <c r="L33" s="171">
        <v>10</v>
      </c>
      <c r="M33" s="123">
        <f>+COUNTIF(K33,"cumplido")</f>
        <v>1</v>
      </c>
      <c r="N33" s="123">
        <f>+COUNTIF(K33,"parcial")</f>
        <v>0</v>
      </c>
      <c r="O33" s="123">
        <f>+COUNTIF(K33,"pospuesto")</f>
        <v>0</v>
      </c>
      <c r="P33" s="122">
        <f>+COUNTIF(K33,"no cumplido")</f>
        <v>0</v>
      </c>
      <c r="Q33" s="256" t="s">
        <v>697</v>
      </c>
      <c r="R33" s="114"/>
      <c r="S33" s="113"/>
      <c r="T33" s="113"/>
      <c r="U33" s="113"/>
      <c r="V33" s="113"/>
      <c r="W33" s="113"/>
    </row>
    <row r="34" spans="1:23" s="33" customFormat="1" ht="42.75" x14ac:dyDescent="0.2">
      <c r="A34" s="128" t="s">
        <v>576</v>
      </c>
      <c r="B34" s="126">
        <v>1</v>
      </c>
      <c r="C34" s="128" t="s">
        <v>575</v>
      </c>
      <c r="D34" s="185" t="s">
        <v>574</v>
      </c>
      <c r="E34" s="184">
        <v>4</v>
      </c>
      <c r="F34" s="240" t="s">
        <v>628</v>
      </c>
      <c r="G34" s="223" t="s">
        <v>513</v>
      </c>
      <c r="H34" s="125" t="s">
        <v>513</v>
      </c>
      <c r="I34" s="173" t="s">
        <v>513</v>
      </c>
      <c r="J34" s="172">
        <f>SUM(L34:L37)/E34/10</f>
        <v>0.85</v>
      </c>
      <c r="K34" s="171" t="s">
        <v>542</v>
      </c>
      <c r="L34" s="171">
        <v>10</v>
      </c>
      <c r="M34" s="123">
        <f>+COUNTIF(K34:K37,"cumplido")</f>
        <v>3</v>
      </c>
      <c r="N34" s="123">
        <f>+COUNTIF(K34:K37,"parcial")</f>
        <v>1</v>
      </c>
      <c r="O34" s="123">
        <f>+COUNTIF(K34:K37,"pospuesto")</f>
        <v>0</v>
      </c>
      <c r="P34" s="122">
        <f>+COUNTIF(K34:K37,"no cumplido")</f>
        <v>0</v>
      </c>
      <c r="Q34" s="289" t="s">
        <v>741</v>
      </c>
      <c r="R34" s="114"/>
      <c r="S34" s="113"/>
      <c r="T34" s="113"/>
      <c r="U34" s="113"/>
      <c r="V34" s="113"/>
      <c r="W34" s="113"/>
    </row>
    <row r="35" spans="1:23" ht="42.75" x14ac:dyDescent="0.2">
      <c r="A35" s="127"/>
      <c r="B35" s="126"/>
      <c r="C35" s="128"/>
      <c r="D35" s="187" t="s">
        <v>627</v>
      </c>
      <c r="E35" s="186"/>
      <c r="F35" s="240" t="s">
        <v>626</v>
      </c>
      <c r="G35" s="223" t="s">
        <v>513</v>
      </c>
      <c r="H35" s="125" t="s">
        <v>513</v>
      </c>
      <c r="I35" s="173" t="s">
        <v>513</v>
      </c>
      <c r="J35" s="171"/>
      <c r="K35" s="171" t="s">
        <v>542</v>
      </c>
      <c r="L35" s="171">
        <v>10</v>
      </c>
      <c r="M35" s="123"/>
      <c r="N35" s="123"/>
      <c r="O35" s="123"/>
      <c r="P35" s="122"/>
      <c r="Q35" s="194" t="s">
        <v>698</v>
      </c>
      <c r="R35" s="114"/>
      <c r="S35" s="113"/>
      <c r="T35" s="113"/>
      <c r="U35" s="113"/>
      <c r="V35" s="113"/>
      <c r="W35" s="113"/>
    </row>
    <row r="36" spans="1:23" ht="33" customHeight="1" x14ac:dyDescent="0.2">
      <c r="A36" s="127"/>
      <c r="B36" s="126"/>
      <c r="C36" s="128"/>
      <c r="D36" s="185" t="s">
        <v>573</v>
      </c>
      <c r="E36" s="184"/>
      <c r="F36" s="240" t="s">
        <v>625</v>
      </c>
      <c r="G36" s="223" t="s">
        <v>513</v>
      </c>
      <c r="H36" s="125" t="s">
        <v>513</v>
      </c>
      <c r="I36" s="173" t="s">
        <v>513</v>
      </c>
      <c r="J36" s="171"/>
      <c r="K36" s="171" t="s">
        <v>540</v>
      </c>
      <c r="L36" s="171">
        <v>4</v>
      </c>
      <c r="M36" s="123"/>
      <c r="N36" s="123"/>
      <c r="O36" s="123"/>
      <c r="P36" s="122"/>
      <c r="Q36" s="194" t="s">
        <v>699</v>
      </c>
      <c r="R36" s="114"/>
      <c r="S36" s="113"/>
      <c r="T36" s="113"/>
      <c r="U36" s="113"/>
      <c r="V36" s="113"/>
      <c r="W36" s="113"/>
    </row>
    <row r="37" spans="1:23" ht="76.5" customHeight="1" x14ac:dyDescent="0.2">
      <c r="A37" s="127"/>
      <c r="B37" s="126"/>
      <c r="C37" s="134"/>
      <c r="D37" s="185" t="s">
        <v>572</v>
      </c>
      <c r="E37" s="184"/>
      <c r="F37" s="241" t="s">
        <v>624</v>
      </c>
      <c r="G37" s="224" t="s">
        <v>513</v>
      </c>
      <c r="H37" s="133" t="s">
        <v>513</v>
      </c>
      <c r="I37" s="183" t="s">
        <v>513</v>
      </c>
      <c r="J37" s="171"/>
      <c r="K37" s="171" t="s">
        <v>542</v>
      </c>
      <c r="L37" s="171">
        <v>10</v>
      </c>
      <c r="M37" s="123"/>
      <c r="N37" s="123"/>
      <c r="O37" s="123"/>
      <c r="P37" s="122"/>
      <c r="Q37" s="281" t="s">
        <v>700</v>
      </c>
      <c r="R37" s="114"/>
      <c r="S37" s="113"/>
      <c r="T37" s="113"/>
      <c r="U37" s="113"/>
      <c r="V37" s="113"/>
      <c r="W37" s="113"/>
    </row>
    <row r="38" spans="1:23" ht="83.25" customHeight="1" x14ac:dyDescent="0.2">
      <c r="A38" s="127"/>
      <c r="B38" s="126">
        <v>2</v>
      </c>
      <c r="C38" s="182" t="s">
        <v>623</v>
      </c>
      <c r="D38" s="222" t="s">
        <v>674</v>
      </c>
      <c r="E38" s="180">
        <v>5</v>
      </c>
      <c r="F38" s="242" t="s">
        <v>677</v>
      </c>
      <c r="G38" s="155" t="s">
        <v>513</v>
      </c>
      <c r="H38" s="130"/>
      <c r="I38" s="157"/>
      <c r="J38" s="172">
        <f>SUM(L38:L41)/E38/10</f>
        <v>0.1</v>
      </c>
      <c r="K38" s="171" t="s">
        <v>540</v>
      </c>
      <c r="L38" s="171">
        <v>5</v>
      </c>
      <c r="M38" s="123">
        <f>+COUNTIF(K38:K41,"cumplido")</f>
        <v>0</v>
      </c>
      <c r="N38" s="123">
        <f>+COUNTIF(K38:K41,"parcial")</f>
        <v>1</v>
      </c>
      <c r="O38" s="123">
        <f>+COUNTIF(K38:K41,"pospuesto")</f>
        <v>0</v>
      </c>
      <c r="P38" s="122">
        <f>+COUNTIF(K38:K41,"no cumplido")</f>
        <v>3</v>
      </c>
      <c r="Q38" s="194" t="s">
        <v>701</v>
      </c>
      <c r="R38" s="114"/>
      <c r="S38" s="113"/>
      <c r="T38" s="113"/>
      <c r="U38" s="113"/>
      <c r="V38" s="113"/>
      <c r="W38" s="113"/>
    </row>
    <row r="39" spans="1:23" ht="42.75" x14ac:dyDescent="0.2">
      <c r="A39" s="127"/>
      <c r="B39" s="126"/>
      <c r="C39" s="132"/>
      <c r="D39" s="222" t="s">
        <v>675</v>
      </c>
      <c r="E39" s="176"/>
      <c r="F39" s="242" t="s">
        <v>571</v>
      </c>
      <c r="G39" s="155" t="s">
        <v>513</v>
      </c>
      <c r="H39" s="130"/>
      <c r="I39" s="157"/>
      <c r="J39" s="171"/>
      <c r="K39" s="171" t="s">
        <v>538</v>
      </c>
      <c r="L39" s="171">
        <v>0</v>
      </c>
      <c r="M39" s="123"/>
      <c r="N39" s="123"/>
      <c r="O39" s="123"/>
      <c r="P39" s="122"/>
      <c r="Q39" s="252" t="s">
        <v>749</v>
      </c>
      <c r="R39" s="114"/>
      <c r="S39" s="113"/>
      <c r="T39" s="113"/>
      <c r="U39" s="113"/>
      <c r="V39" s="113"/>
      <c r="W39" s="113"/>
    </row>
    <row r="40" spans="1:23" ht="28.5" x14ac:dyDescent="0.2">
      <c r="A40" s="127"/>
      <c r="B40" s="126"/>
      <c r="C40" s="132"/>
      <c r="D40" s="249" t="s">
        <v>684</v>
      </c>
      <c r="E40" s="176"/>
      <c r="F40" s="242" t="s">
        <v>678</v>
      </c>
      <c r="G40" s="155" t="s">
        <v>513</v>
      </c>
      <c r="H40" s="130" t="s">
        <v>513</v>
      </c>
      <c r="I40" s="157"/>
      <c r="J40" s="171"/>
      <c r="K40" s="171" t="s">
        <v>538</v>
      </c>
      <c r="L40" s="171">
        <v>0</v>
      </c>
      <c r="M40" s="123"/>
      <c r="N40" s="123"/>
      <c r="O40" s="123"/>
      <c r="P40" s="122"/>
      <c r="Q40" s="252" t="s">
        <v>749</v>
      </c>
      <c r="R40" s="114"/>
      <c r="S40" s="113"/>
      <c r="T40" s="113"/>
      <c r="U40" s="113"/>
      <c r="V40" s="113"/>
      <c r="W40" s="113"/>
    </row>
    <row r="41" spans="1:23" ht="28.5" x14ac:dyDescent="0.2">
      <c r="A41" s="127"/>
      <c r="B41" s="126"/>
      <c r="C41" s="132"/>
      <c r="D41" s="222" t="s">
        <v>676</v>
      </c>
      <c r="E41" s="176"/>
      <c r="F41" s="242" t="s">
        <v>679</v>
      </c>
      <c r="G41" s="155"/>
      <c r="H41" s="130" t="s">
        <v>513</v>
      </c>
      <c r="I41" s="157"/>
      <c r="J41" s="171"/>
      <c r="K41" s="171" t="s">
        <v>538</v>
      </c>
      <c r="L41" s="171">
        <v>0</v>
      </c>
      <c r="M41" s="123"/>
      <c r="N41" s="123"/>
      <c r="O41" s="123"/>
      <c r="P41" s="122"/>
      <c r="Q41" s="252" t="s">
        <v>749</v>
      </c>
      <c r="R41" s="114"/>
      <c r="S41" s="113"/>
      <c r="T41" s="113"/>
      <c r="U41" s="113"/>
      <c r="V41" s="113"/>
      <c r="W41" s="113"/>
    </row>
    <row r="42" spans="1:23" s="8" customFormat="1" ht="71.25" x14ac:dyDescent="0.2">
      <c r="A42" s="179" t="s">
        <v>570</v>
      </c>
      <c r="B42" s="129">
        <v>1</v>
      </c>
      <c r="C42" s="288" t="s">
        <v>704</v>
      </c>
      <c r="D42" s="175" t="s">
        <v>682</v>
      </c>
      <c r="E42" s="174">
        <v>2</v>
      </c>
      <c r="F42" s="243" t="s">
        <v>622</v>
      </c>
      <c r="G42" s="223" t="s">
        <v>513</v>
      </c>
      <c r="H42" s="125"/>
      <c r="I42" s="173"/>
      <c r="J42" s="172">
        <f>SUM(L42:L43)/E42/10</f>
        <v>0</v>
      </c>
      <c r="K42" s="171" t="s">
        <v>535</v>
      </c>
      <c r="L42" s="171">
        <v>0</v>
      </c>
      <c r="M42" s="123">
        <f>+COUNTIF(K42:K43,"cumplido")</f>
        <v>0</v>
      </c>
      <c r="N42" s="123">
        <f>+COUNTIF(K42:K43,"parcial")</f>
        <v>0</v>
      </c>
      <c r="O42" s="123">
        <f>+COUNTIF(K42:K43,"pospuesto")</f>
        <v>0</v>
      </c>
      <c r="P42" s="122">
        <f>+COUNTIF(K42:K43,"no cumplido")</f>
        <v>0</v>
      </c>
      <c r="Q42" s="194" t="s">
        <v>702</v>
      </c>
      <c r="R42" s="114"/>
      <c r="S42" s="113"/>
      <c r="T42" s="113"/>
      <c r="U42" s="113"/>
      <c r="V42" s="113"/>
      <c r="W42" s="113"/>
    </row>
    <row r="43" spans="1:23" s="8" customFormat="1" ht="64.5" customHeight="1" x14ac:dyDescent="0.2">
      <c r="A43" s="127"/>
      <c r="B43" s="129"/>
      <c r="C43" s="134"/>
      <c r="D43" s="178" t="s">
        <v>621</v>
      </c>
      <c r="E43" s="177"/>
      <c r="F43" s="244" t="s">
        <v>620</v>
      </c>
      <c r="G43" s="223"/>
      <c r="H43" s="125" t="s">
        <v>513</v>
      </c>
      <c r="I43" s="173"/>
      <c r="J43" s="171"/>
      <c r="K43" s="171" t="s">
        <v>535</v>
      </c>
      <c r="L43" s="171">
        <v>0</v>
      </c>
      <c r="M43" s="123"/>
      <c r="N43" s="123"/>
      <c r="O43" s="123"/>
      <c r="P43" s="122"/>
      <c r="Q43" s="194" t="s">
        <v>750</v>
      </c>
      <c r="R43" s="114"/>
      <c r="S43" s="113"/>
      <c r="T43" s="113"/>
      <c r="U43" s="113"/>
      <c r="V43" s="113"/>
      <c r="W43" s="113"/>
    </row>
    <row r="44" spans="1:23" s="33" customFormat="1" ht="42.75" x14ac:dyDescent="0.2">
      <c r="A44" s="127"/>
      <c r="B44" s="126">
        <v>2</v>
      </c>
      <c r="C44" s="56" t="s">
        <v>569</v>
      </c>
      <c r="D44" s="50" t="s">
        <v>568</v>
      </c>
      <c r="E44" s="84">
        <v>2</v>
      </c>
      <c r="F44" s="245" t="s">
        <v>567</v>
      </c>
      <c r="G44" s="223" t="s">
        <v>513</v>
      </c>
      <c r="H44" s="125" t="s">
        <v>513</v>
      </c>
      <c r="I44" s="173" t="s">
        <v>513</v>
      </c>
      <c r="J44" s="172">
        <f>SUM(L44:L45)/E44/10</f>
        <v>0</v>
      </c>
      <c r="K44" s="171" t="s">
        <v>535</v>
      </c>
      <c r="L44" s="171">
        <v>0</v>
      </c>
      <c r="M44" s="123">
        <f>+COUNTIF(K44:K45,"cumplido")</f>
        <v>0</v>
      </c>
      <c r="N44" s="123">
        <f>+COUNTIF(K44:K45,"parcial")</f>
        <v>0</v>
      </c>
      <c r="O44" s="123">
        <f>+COUNTIF(K44:K45,"pospuesto")</f>
        <v>0</v>
      </c>
      <c r="P44" s="122">
        <f>+COUNTIF(K44:K45,"no cumplido")</f>
        <v>0</v>
      </c>
      <c r="Q44" s="258" t="s">
        <v>703</v>
      </c>
      <c r="R44" s="114"/>
      <c r="S44" s="113"/>
      <c r="T44" s="113"/>
      <c r="U44" s="113"/>
      <c r="V44" s="113"/>
      <c r="W44" s="113"/>
    </row>
    <row r="45" spans="1:23" s="33" customFormat="1" ht="168.75" customHeight="1" x14ac:dyDescent="0.2">
      <c r="A45" s="127"/>
      <c r="B45" s="126"/>
      <c r="C45" s="55"/>
      <c r="D45" s="50" t="s">
        <v>566</v>
      </c>
      <c r="E45" s="84"/>
      <c r="F45" s="245" t="s">
        <v>565</v>
      </c>
      <c r="G45" s="223" t="s">
        <v>513</v>
      </c>
      <c r="H45" s="125" t="s">
        <v>513</v>
      </c>
      <c r="I45" s="173" t="s">
        <v>513</v>
      </c>
      <c r="J45" s="171"/>
      <c r="K45" s="171" t="s">
        <v>535</v>
      </c>
      <c r="L45" s="171">
        <v>0</v>
      </c>
      <c r="M45" s="123"/>
      <c r="N45" s="123"/>
      <c r="O45" s="123"/>
      <c r="P45" s="122"/>
      <c r="Q45" s="258" t="s">
        <v>751</v>
      </c>
      <c r="R45" s="114"/>
      <c r="S45" s="113"/>
      <c r="T45" s="113"/>
      <c r="U45" s="113"/>
      <c r="V45" s="113"/>
      <c r="W45" s="113"/>
    </row>
    <row r="46" spans="1:23" s="33" customFormat="1" ht="42.75" x14ac:dyDescent="0.2">
      <c r="A46" s="127"/>
      <c r="B46" s="126">
        <v>3</v>
      </c>
      <c r="C46" s="128" t="s">
        <v>619</v>
      </c>
      <c r="D46" s="128" t="s">
        <v>680</v>
      </c>
      <c r="E46" s="174">
        <v>2</v>
      </c>
      <c r="F46" s="246" t="s">
        <v>681</v>
      </c>
      <c r="G46" s="223"/>
      <c r="H46" s="125" t="s">
        <v>513</v>
      </c>
      <c r="I46" s="173"/>
      <c r="J46" s="172">
        <f>SUM(L46)/E46/10</f>
        <v>0</v>
      </c>
      <c r="K46" s="171" t="s">
        <v>535</v>
      </c>
      <c r="L46" s="171">
        <v>0</v>
      </c>
      <c r="M46" s="123">
        <f>+COUNTIF(K46,"cumplido")</f>
        <v>0</v>
      </c>
      <c r="N46" s="123">
        <f>+COUNTIF(K46,"parcial")</f>
        <v>0</v>
      </c>
      <c r="O46" s="123">
        <f>+COUNTIF(K46,"pospuesto")</f>
        <v>0</v>
      </c>
      <c r="P46" s="122">
        <f>+COUNTIF(K46,"no cumplido")</f>
        <v>0</v>
      </c>
      <c r="Q46" s="194" t="s">
        <v>752</v>
      </c>
      <c r="R46" s="114"/>
      <c r="S46" s="113"/>
      <c r="T46" s="113"/>
      <c r="U46" s="113"/>
      <c r="V46" s="113"/>
      <c r="W46" s="113"/>
    </row>
    <row r="47" spans="1:23" ht="15" thickBot="1" x14ac:dyDescent="0.25">
      <c r="A47" s="121"/>
      <c r="B47" s="121"/>
      <c r="C47" s="120"/>
      <c r="D47" s="170"/>
      <c r="E47" s="169"/>
      <c r="F47" s="247"/>
      <c r="G47" s="167"/>
      <c r="H47" s="119"/>
      <c r="I47" s="168"/>
      <c r="J47" s="167"/>
      <c r="K47" s="167"/>
      <c r="L47" s="167"/>
      <c r="M47" s="119"/>
      <c r="N47" s="119"/>
      <c r="O47" s="119"/>
      <c r="P47" s="118"/>
      <c r="Q47" s="166"/>
      <c r="R47" s="114"/>
      <c r="S47" s="113"/>
      <c r="T47" s="113"/>
      <c r="U47" s="113"/>
      <c r="V47" s="113"/>
      <c r="W47" s="113"/>
    </row>
    <row r="48" spans="1:23" s="114" customFormat="1" x14ac:dyDescent="0.2">
      <c r="A48" s="117"/>
      <c r="B48" s="111"/>
      <c r="D48" s="116"/>
      <c r="E48" s="116"/>
      <c r="F48" s="116"/>
      <c r="G48" s="115"/>
      <c r="H48" s="115"/>
      <c r="I48" s="115"/>
      <c r="J48" s="115"/>
      <c r="K48" s="115"/>
      <c r="L48" s="115"/>
      <c r="M48" s="115"/>
      <c r="N48" s="115"/>
      <c r="O48" s="115"/>
      <c r="P48" s="115"/>
    </row>
    <row r="49" spans="1:23" x14ac:dyDescent="0.2">
      <c r="R49" s="114"/>
      <c r="S49" s="113"/>
      <c r="T49" s="113"/>
      <c r="U49" s="113"/>
      <c r="V49" s="113"/>
      <c r="W49" s="113"/>
    </row>
    <row r="50" spans="1:23" x14ac:dyDescent="0.2">
      <c r="A50" s="111">
        <f>COUNTIF(A15:A47,"*")</f>
        <v>9</v>
      </c>
      <c r="C50" s="4">
        <f>COUNTIF(C15:C47,"*")</f>
        <v>15</v>
      </c>
      <c r="D50" s="4">
        <f>COUNTIF(D15:D47,"*")</f>
        <v>32</v>
      </c>
      <c r="R50" s="114"/>
      <c r="S50" s="113"/>
      <c r="T50" s="113"/>
      <c r="U50" s="113"/>
      <c r="V50" s="113"/>
      <c r="W50" s="113"/>
    </row>
    <row r="51" spans="1:23" x14ac:dyDescent="0.2">
      <c r="R51" s="114"/>
      <c r="S51" s="113"/>
      <c r="T51" s="113"/>
      <c r="U51" s="113"/>
      <c r="V51" s="113"/>
      <c r="W51" s="113"/>
    </row>
    <row r="52" spans="1:23" x14ac:dyDescent="0.2">
      <c r="R52" s="114"/>
      <c r="S52" s="113"/>
      <c r="T52" s="113"/>
      <c r="U52" s="113"/>
      <c r="V52" s="113"/>
      <c r="W52" s="113"/>
    </row>
    <row r="53" spans="1:23" x14ac:dyDescent="0.2">
      <c r="R53" s="113"/>
      <c r="S53" s="113"/>
      <c r="T53" s="113"/>
      <c r="U53" s="113"/>
      <c r="V53" s="113"/>
      <c r="W53" s="113"/>
    </row>
    <row r="54" spans="1:23" x14ac:dyDescent="0.2">
      <c r="R54" s="113"/>
      <c r="S54" s="113"/>
      <c r="T54" s="113"/>
      <c r="U54" s="113"/>
      <c r="V54" s="113"/>
      <c r="W54" s="113"/>
    </row>
    <row r="55" spans="1:23" x14ac:dyDescent="0.2">
      <c r="R55" s="113"/>
      <c r="S55" s="113"/>
      <c r="T55" s="113"/>
      <c r="U55" s="113"/>
      <c r="V55" s="113"/>
      <c r="W55" s="113"/>
    </row>
    <row r="56" spans="1:23" x14ac:dyDescent="0.2">
      <c r="R56" s="113"/>
      <c r="S56" s="113"/>
      <c r="T56" s="113"/>
      <c r="U56" s="113"/>
      <c r="V56" s="113"/>
      <c r="W56" s="113"/>
    </row>
    <row r="57" spans="1:23" x14ac:dyDescent="0.2">
      <c r="R57" s="113"/>
      <c r="S57" s="113"/>
      <c r="T57" s="113"/>
      <c r="U57" s="113"/>
      <c r="V57" s="113"/>
      <c r="W57" s="113"/>
    </row>
    <row r="58" spans="1:23" x14ac:dyDescent="0.2">
      <c r="R58" s="113"/>
      <c r="S58" s="113"/>
      <c r="T58" s="113"/>
      <c r="U58" s="113"/>
      <c r="V58" s="113"/>
      <c r="W58" s="113"/>
    </row>
    <row r="59" spans="1:23" x14ac:dyDescent="0.2">
      <c r="R59" s="113"/>
      <c r="S59" s="113"/>
      <c r="T59" s="113"/>
      <c r="U59" s="113"/>
      <c r="V59" s="113"/>
      <c r="W59" s="113"/>
    </row>
    <row r="60" spans="1:23" x14ac:dyDescent="0.2">
      <c r="R60" s="113"/>
      <c r="S60" s="113"/>
      <c r="T60" s="113"/>
      <c r="U60" s="113"/>
      <c r="V60" s="113"/>
      <c r="W60" s="113"/>
    </row>
    <row r="61" spans="1:23" x14ac:dyDescent="0.2">
      <c r="R61" s="113"/>
      <c r="S61" s="113"/>
      <c r="T61" s="113"/>
      <c r="U61" s="113"/>
      <c r="V61" s="113"/>
      <c r="W61" s="113"/>
    </row>
    <row r="62" spans="1:23" x14ac:dyDescent="0.2">
      <c r="R62" s="113"/>
      <c r="S62" s="113"/>
      <c r="T62" s="113"/>
      <c r="U62" s="113"/>
      <c r="V62" s="113"/>
      <c r="W62" s="113"/>
    </row>
    <row r="63" spans="1:23" x14ac:dyDescent="0.2">
      <c r="R63" s="112"/>
      <c r="S63" s="112"/>
      <c r="T63" s="112"/>
      <c r="U63" s="112"/>
      <c r="V63" s="112"/>
      <c r="W63" s="112"/>
    </row>
    <row r="64" spans="1:23" x14ac:dyDescent="0.2">
      <c r="R64" s="112"/>
      <c r="S64" s="112"/>
      <c r="T64" s="112"/>
      <c r="U64" s="112"/>
      <c r="V64" s="112"/>
      <c r="W64" s="112"/>
    </row>
    <row r="65" spans="18:23" x14ac:dyDescent="0.2">
      <c r="R65" s="112"/>
      <c r="S65" s="112"/>
      <c r="T65" s="112"/>
      <c r="U65" s="112"/>
      <c r="V65" s="112"/>
      <c r="W65" s="112"/>
    </row>
    <row r="66" spans="18:23" x14ac:dyDescent="0.2">
      <c r="R66" s="112"/>
      <c r="S66" s="112"/>
      <c r="T66" s="112"/>
      <c r="U66" s="112"/>
      <c r="V66" s="112"/>
      <c r="W66" s="112"/>
    </row>
    <row r="67" spans="18:23" x14ac:dyDescent="0.2">
      <c r="R67" s="112"/>
      <c r="S67" s="112"/>
      <c r="T67" s="112"/>
      <c r="U67" s="112"/>
      <c r="V67" s="112"/>
      <c r="W67" s="112"/>
    </row>
    <row r="68" spans="18:23" x14ac:dyDescent="0.2">
      <c r="R68" s="112"/>
      <c r="S68" s="112"/>
      <c r="T68" s="112"/>
      <c r="U68" s="112"/>
      <c r="V68" s="112"/>
      <c r="W68" s="112"/>
    </row>
    <row r="69" spans="18:23" x14ac:dyDescent="0.2">
      <c r="R69" s="112"/>
      <c r="S69" s="112"/>
      <c r="T69" s="112"/>
      <c r="U69" s="112"/>
      <c r="V69" s="112"/>
      <c r="W69" s="112"/>
    </row>
    <row r="70" spans="18:23" x14ac:dyDescent="0.2">
      <c r="R70" s="112"/>
      <c r="S70" s="112"/>
      <c r="T70" s="112"/>
      <c r="U70" s="112"/>
      <c r="V70" s="112"/>
      <c r="W70" s="112"/>
    </row>
    <row r="71" spans="18:23" x14ac:dyDescent="0.2">
      <c r="R71" s="112"/>
      <c r="S71" s="112"/>
      <c r="T71" s="112"/>
      <c r="U71" s="112"/>
      <c r="V71" s="112"/>
      <c r="W71" s="112"/>
    </row>
    <row r="72" spans="18:23" x14ac:dyDescent="0.2">
      <c r="R72" s="112"/>
      <c r="S72" s="112"/>
      <c r="T72" s="112"/>
      <c r="U72" s="112"/>
      <c r="V72" s="112"/>
      <c r="W72" s="112"/>
    </row>
    <row r="73" spans="18:23" x14ac:dyDescent="0.2">
      <c r="R73" s="112"/>
      <c r="S73" s="112"/>
      <c r="T73" s="112"/>
      <c r="U73" s="112"/>
      <c r="V73" s="112"/>
      <c r="W73" s="112"/>
    </row>
    <row r="74" spans="18:23" x14ac:dyDescent="0.2">
      <c r="R74" s="112"/>
      <c r="S74" s="112"/>
      <c r="T74" s="112"/>
      <c r="U74" s="112"/>
      <c r="V74" s="112"/>
      <c r="W74" s="112"/>
    </row>
    <row r="75" spans="18:23" x14ac:dyDescent="0.2">
      <c r="R75" s="112"/>
      <c r="S75" s="112"/>
      <c r="T75" s="112"/>
      <c r="U75" s="112"/>
      <c r="V75" s="112"/>
      <c r="W75" s="112"/>
    </row>
    <row r="76" spans="18:23" x14ac:dyDescent="0.2">
      <c r="R76" s="112"/>
      <c r="S76" s="112"/>
      <c r="T76" s="112"/>
      <c r="U76" s="112"/>
      <c r="V76" s="112"/>
      <c r="W76" s="112"/>
    </row>
    <row r="77" spans="18:23" x14ac:dyDescent="0.2">
      <c r="R77" s="112"/>
      <c r="S77" s="112"/>
      <c r="T77" s="112"/>
      <c r="U77" s="112"/>
      <c r="V77" s="112"/>
      <c r="W77" s="112"/>
    </row>
    <row r="78" spans="18:23" x14ac:dyDescent="0.2">
      <c r="R78" s="112"/>
      <c r="S78" s="112"/>
      <c r="T78" s="112"/>
      <c r="U78" s="112"/>
      <c r="V78" s="112"/>
      <c r="W78" s="112"/>
    </row>
    <row r="79" spans="18:23" x14ac:dyDescent="0.2">
      <c r="R79" s="112"/>
      <c r="S79" s="112"/>
      <c r="T79" s="112"/>
      <c r="U79" s="112"/>
      <c r="V79" s="112"/>
      <c r="W79" s="112"/>
    </row>
    <row r="80" spans="18:23" x14ac:dyDescent="0.2">
      <c r="R80" s="112"/>
      <c r="S80" s="112"/>
      <c r="T80" s="112"/>
      <c r="U80" s="112"/>
      <c r="V80" s="112"/>
      <c r="W80" s="112"/>
    </row>
    <row r="81" spans="18:23" x14ac:dyDescent="0.2">
      <c r="R81" s="112"/>
      <c r="S81" s="112"/>
      <c r="T81" s="112"/>
      <c r="U81" s="112"/>
      <c r="V81" s="112"/>
      <c r="W81" s="112"/>
    </row>
    <row r="82" spans="18:23" x14ac:dyDescent="0.2">
      <c r="R82" s="112"/>
      <c r="S82" s="112"/>
      <c r="T82" s="112"/>
      <c r="U82" s="112"/>
      <c r="V82" s="112"/>
      <c r="W82" s="112"/>
    </row>
    <row r="83" spans="18:23" x14ac:dyDescent="0.2">
      <c r="R83" s="112"/>
      <c r="S83" s="112"/>
      <c r="T83" s="112"/>
      <c r="U83" s="112"/>
      <c r="V83" s="112"/>
      <c r="W83" s="112"/>
    </row>
    <row r="84" spans="18:23" x14ac:dyDescent="0.2">
      <c r="R84" s="112"/>
      <c r="S84" s="112"/>
      <c r="T84" s="112"/>
      <c r="U84" s="112"/>
      <c r="V84" s="112"/>
      <c r="W84" s="112"/>
    </row>
    <row r="85" spans="18:23" x14ac:dyDescent="0.2">
      <c r="R85" s="112"/>
      <c r="S85" s="112"/>
      <c r="T85" s="112"/>
      <c r="U85" s="112"/>
      <c r="V85" s="112"/>
      <c r="W85" s="112"/>
    </row>
    <row r="86" spans="18:23" x14ac:dyDescent="0.2">
      <c r="R86" s="112"/>
      <c r="S86" s="112"/>
      <c r="T86" s="112"/>
      <c r="U86" s="112"/>
      <c r="V86" s="112"/>
      <c r="W86" s="112"/>
    </row>
    <row r="87" spans="18:23" x14ac:dyDescent="0.2">
      <c r="R87" s="112"/>
      <c r="S87" s="112"/>
      <c r="T87" s="112"/>
      <c r="U87" s="112"/>
      <c r="V87" s="112"/>
      <c r="W87" s="112"/>
    </row>
    <row r="88" spans="18:23" x14ac:dyDescent="0.2">
      <c r="R88" s="112"/>
      <c r="S88" s="112"/>
      <c r="T88" s="112"/>
      <c r="U88" s="112"/>
      <c r="V88" s="112"/>
      <c r="W88" s="112"/>
    </row>
    <row r="89" spans="18:23" x14ac:dyDescent="0.2">
      <c r="R89" s="112"/>
      <c r="S89" s="112"/>
      <c r="T89" s="112"/>
      <c r="U89" s="112"/>
      <c r="V89" s="112"/>
      <c r="W89" s="112"/>
    </row>
    <row r="90" spans="18:23" x14ac:dyDescent="0.2">
      <c r="R90" s="112"/>
      <c r="S90" s="112"/>
      <c r="T90" s="112"/>
      <c r="U90" s="112"/>
      <c r="V90" s="112"/>
      <c r="W90" s="112"/>
    </row>
    <row r="91" spans="18:23" x14ac:dyDescent="0.2">
      <c r="R91" s="112"/>
      <c r="S91" s="112"/>
      <c r="T91" s="112"/>
      <c r="U91" s="112"/>
      <c r="V91" s="112"/>
      <c r="W91" s="112"/>
    </row>
    <row r="92" spans="18:23" x14ac:dyDescent="0.2">
      <c r="R92" s="112"/>
      <c r="S92" s="112"/>
      <c r="T92" s="112"/>
      <c r="U92" s="112"/>
      <c r="V92" s="112"/>
      <c r="W92" s="112"/>
    </row>
    <row r="93" spans="18:23" x14ac:dyDescent="0.2">
      <c r="R93" s="112"/>
      <c r="S93" s="112"/>
      <c r="T93" s="112"/>
      <c r="U93" s="112"/>
      <c r="V93" s="112"/>
      <c r="W93" s="112"/>
    </row>
    <row r="94" spans="18:23" x14ac:dyDescent="0.2">
      <c r="R94" s="112"/>
      <c r="S94" s="112"/>
      <c r="T94" s="112"/>
      <c r="U94" s="112"/>
      <c r="V94" s="112"/>
      <c r="W94" s="112"/>
    </row>
    <row r="95" spans="18:23" x14ac:dyDescent="0.2">
      <c r="R95" s="112"/>
      <c r="S95" s="112"/>
      <c r="T95" s="112"/>
      <c r="U95" s="112"/>
      <c r="V95" s="112"/>
      <c r="W95" s="112"/>
    </row>
    <row r="96" spans="18:23" x14ac:dyDescent="0.2">
      <c r="R96" s="112"/>
      <c r="S96" s="112"/>
      <c r="T96" s="112"/>
      <c r="U96" s="112"/>
      <c r="V96" s="112"/>
      <c r="W96" s="112"/>
    </row>
    <row r="97" spans="18:23" x14ac:dyDescent="0.2">
      <c r="R97" s="112"/>
      <c r="S97" s="112"/>
      <c r="T97" s="112"/>
      <c r="U97" s="112"/>
      <c r="V97" s="112"/>
      <c r="W97" s="112"/>
    </row>
    <row r="98" spans="18:23" x14ac:dyDescent="0.2">
      <c r="R98" s="112"/>
      <c r="S98" s="112"/>
      <c r="T98" s="112"/>
      <c r="U98" s="112"/>
      <c r="V98" s="112"/>
      <c r="W98" s="112"/>
    </row>
    <row r="99" spans="18:23" x14ac:dyDescent="0.2">
      <c r="R99" s="112"/>
      <c r="S99" s="112"/>
      <c r="T99" s="112"/>
      <c r="U99" s="112"/>
      <c r="V99" s="112"/>
      <c r="W99" s="112"/>
    </row>
    <row r="100" spans="18:23" x14ac:dyDescent="0.2">
      <c r="R100" s="112"/>
      <c r="S100" s="112"/>
      <c r="T100" s="112"/>
      <c r="U100" s="112"/>
      <c r="V100" s="112"/>
      <c r="W100" s="112"/>
    </row>
    <row r="101" spans="18:23" x14ac:dyDescent="0.2">
      <c r="R101" s="112"/>
      <c r="S101" s="112"/>
      <c r="T101" s="112"/>
      <c r="U101" s="112"/>
      <c r="V101" s="112"/>
      <c r="W101" s="112"/>
    </row>
    <row r="102" spans="18:23" x14ac:dyDescent="0.2">
      <c r="R102" s="112"/>
      <c r="S102" s="112"/>
      <c r="T102" s="112"/>
      <c r="U102" s="112"/>
      <c r="V102" s="112"/>
      <c r="W102" s="112"/>
    </row>
    <row r="103" spans="18:23" x14ac:dyDescent="0.2">
      <c r="R103" s="112"/>
      <c r="S103" s="112"/>
      <c r="T103" s="112"/>
      <c r="U103" s="112"/>
      <c r="V103" s="112"/>
      <c r="W103" s="112"/>
    </row>
    <row r="104" spans="18:23" x14ac:dyDescent="0.2">
      <c r="R104" s="112"/>
      <c r="S104" s="112"/>
      <c r="T104" s="112"/>
      <c r="U104" s="112"/>
      <c r="V104" s="112"/>
      <c r="W104" s="112"/>
    </row>
    <row r="105" spans="18:23" x14ac:dyDescent="0.2">
      <c r="R105" s="112"/>
      <c r="S105" s="112"/>
      <c r="T105" s="112"/>
      <c r="U105" s="112"/>
      <c r="V105" s="112"/>
      <c r="W105" s="112"/>
    </row>
    <row r="106" spans="18:23" x14ac:dyDescent="0.2">
      <c r="R106" s="112"/>
      <c r="S106" s="112"/>
      <c r="T106" s="112"/>
      <c r="U106" s="112"/>
      <c r="V106" s="112"/>
      <c r="W106" s="112"/>
    </row>
    <row r="107" spans="18:23" x14ac:dyDescent="0.2">
      <c r="R107" s="112"/>
      <c r="S107" s="112"/>
      <c r="T107" s="112"/>
      <c r="U107" s="112"/>
      <c r="V107" s="112"/>
      <c r="W107" s="112"/>
    </row>
    <row r="108" spans="18:23" x14ac:dyDescent="0.2">
      <c r="R108" s="112"/>
      <c r="S108" s="112"/>
      <c r="T108" s="112"/>
      <c r="U108" s="112"/>
      <c r="V108" s="112"/>
      <c r="W108" s="112"/>
    </row>
    <row r="109" spans="18:23" x14ac:dyDescent="0.2">
      <c r="R109" s="112"/>
      <c r="S109" s="112"/>
      <c r="T109" s="112"/>
      <c r="U109" s="112"/>
      <c r="V109" s="112"/>
      <c r="W109" s="112"/>
    </row>
    <row r="110" spans="18:23" x14ac:dyDescent="0.2">
      <c r="R110" s="112"/>
      <c r="S110" s="112"/>
      <c r="T110" s="112"/>
      <c r="U110" s="112"/>
      <c r="V110" s="112"/>
      <c r="W110" s="112"/>
    </row>
    <row r="111" spans="18:23" x14ac:dyDescent="0.2">
      <c r="R111" s="112"/>
      <c r="S111" s="112"/>
      <c r="T111" s="112"/>
      <c r="U111" s="112"/>
      <c r="V111" s="112"/>
      <c r="W111" s="112"/>
    </row>
    <row r="112" spans="18:23" x14ac:dyDescent="0.2">
      <c r="R112" s="112"/>
      <c r="S112" s="112"/>
      <c r="T112" s="112"/>
      <c r="U112" s="112"/>
      <c r="V112" s="112"/>
      <c r="W112" s="112"/>
    </row>
    <row r="113" spans="18:23" x14ac:dyDescent="0.2">
      <c r="R113" s="112"/>
      <c r="S113" s="112"/>
      <c r="T113" s="112"/>
      <c r="U113" s="112"/>
      <c r="V113" s="112"/>
      <c r="W113" s="112"/>
    </row>
    <row r="114" spans="18:23" x14ac:dyDescent="0.2">
      <c r="R114" s="112"/>
      <c r="S114" s="112"/>
      <c r="T114" s="112"/>
      <c r="U114" s="112"/>
      <c r="V114" s="112"/>
      <c r="W114" s="112"/>
    </row>
    <row r="115" spans="18:23" x14ac:dyDescent="0.2">
      <c r="R115" s="112"/>
      <c r="S115" s="112"/>
      <c r="T115" s="112"/>
      <c r="U115" s="112"/>
      <c r="V115" s="112"/>
      <c r="W115" s="112"/>
    </row>
    <row r="116" spans="18:23" x14ac:dyDescent="0.2">
      <c r="R116" s="112"/>
      <c r="S116" s="112"/>
      <c r="T116" s="112"/>
      <c r="U116" s="112"/>
      <c r="V116" s="112"/>
      <c r="W116" s="112"/>
    </row>
    <row r="117" spans="18:23" x14ac:dyDescent="0.2">
      <c r="R117" s="112"/>
      <c r="S117" s="112"/>
      <c r="T117" s="112"/>
      <c r="U117" s="112"/>
      <c r="V117" s="112"/>
      <c r="W117" s="112"/>
    </row>
    <row r="118" spans="18:23" x14ac:dyDescent="0.2">
      <c r="R118" s="112"/>
      <c r="S118" s="112"/>
      <c r="T118" s="112"/>
      <c r="U118" s="112"/>
      <c r="V118" s="112"/>
      <c r="W118" s="112"/>
    </row>
    <row r="119" spans="18:23" x14ac:dyDescent="0.2">
      <c r="R119" s="112"/>
      <c r="S119" s="112"/>
      <c r="T119" s="112"/>
      <c r="U119" s="112"/>
      <c r="V119" s="112"/>
      <c r="W119" s="112"/>
    </row>
    <row r="120" spans="18:23" x14ac:dyDescent="0.2">
      <c r="R120" s="112"/>
      <c r="S120" s="112"/>
      <c r="T120" s="112"/>
      <c r="U120" s="112"/>
      <c r="V120" s="112"/>
      <c r="W120" s="112"/>
    </row>
    <row r="121" spans="18:23" x14ac:dyDescent="0.2">
      <c r="R121" s="112"/>
      <c r="S121" s="112"/>
      <c r="T121" s="112"/>
      <c r="U121" s="112"/>
      <c r="V121" s="112"/>
      <c r="W121" s="112"/>
    </row>
    <row r="122" spans="18:23" x14ac:dyDescent="0.2">
      <c r="R122" s="112"/>
      <c r="S122" s="112"/>
      <c r="T122" s="112"/>
      <c r="U122" s="112"/>
      <c r="V122" s="112"/>
      <c r="W122" s="112"/>
    </row>
    <row r="123" spans="18:23" x14ac:dyDescent="0.2">
      <c r="R123" s="112"/>
      <c r="S123" s="112"/>
      <c r="T123" s="112"/>
      <c r="U123" s="112"/>
      <c r="V123" s="112"/>
      <c r="W123" s="112"/>
    </row>
    <row r="124" spans="18:23" x14ac:dyDescent="0.2">
      <c r="R124" s="112"/>
      <c r="S124" s="112"/>
      <c r="T124" s="112"/>
      <c r="U124" s="112"/>
      <c r="V124" s="112"/>
      <c r="W124" s="112"/>
    </row>
    <row r="125" spans="18:23" x14ac:dyDescent="0.2">
      <c r="R125" s="112"/>
      <c r="S125" s="112"/>
      <c r="T125" s="112"/>
      <c r="U125" s="112"/>
      <c r="V125" s="112"/>
      <c r="W125" s="112"/>
    </row>
    <row r="126" spans="18:23" x14ac:dyDescent="0.2">
      <c r="R126" s="112"/>
      <c r="S126" s="112"/>
      <c r="T126" s="112"/>
      <c r="U126" s="112"/>
      <c r="V126" s="112"/>
      <c r="W126" s="112"/>
    </row>
    <row r="127" spans="18:23" x14ac:dyDescent="0.2">
      <c r="R127" s="112"/>
      <c r="S127" s="112"/>
      <c r="T127" s="112"/>
      <c r="U127" s="112"/>
      <c r="V127" s="112"/>
      <c r="W127" s="112"/>
    </row>
    <row r="128" spans="18:23" x14ac:dyDescent="0.2">
      <c r="R128" s="112"/>
      <c r="S128" s="112"/>
      <c r="T128" s="112"/>
      <c r="U128" s="112"/>
      <c r="V128" s="112"/>
      <c r="W128" s="112"/>
    </row>
    <row r="129" spans="18:23" x14ac:dyDescent="0.2">
      <c r="R129" s="112"/>
      <c r="S129" s="112"/>
      <c r="T129" s="112"/>
      <c r="U129" s="112"/>
      <c r="V129" s="112"/>
      <c r="W129" s="112"/>
    </row>
    <row r="130" spans="18:23" x14ac:dyDescent="0.2">
      <c r="R130" s="112"/>
      <c r="S130" s="112"/>
      <c r="T130" s="112"/>
      <c r="U130" s="112"/>
      <c r="V130" s="112"/>
      <c r="W130" s="112"/>
    </row>
    <row r="131" spans="18:23" x14ac:dyDescent="0.2">
      <c r="R131" s="112"/>
      <c r="S131" s="112"/>
      <c r="T131" s="112"/>
      <c r="U131" s="112"/>
      <c r="V131" s="112"/>
      <c r="W131" s="112"/>
    </row>
    <row r="132" spans="18:23" x14ac:dyDescent="0.2">
      <c r="R132" s="112"/>
      <c r="S132" s="112"/>
      <c r="T132" s="112"/>
      <c r="U132" s="112"/>
      <c r="V132" s="112"/>
      <c r="W132" s="112"/>
    </row>
    <row r="133" spans="18:23" x14ac:dyDescent="0.2">
      <c r="R133" s="112"/>
      <c r="S133" s="112"/>
      <c r="T133" s="112"/>
      <c r="U133" s="112"/>
      <c r="V133" s="112"/>
      <c r="W133" s="112"/>
    </row>
    <row r="134" spans="18:23" x14ac:dyDescent="0.2">
      <c r="R134" s="112"/>
      <c r="S134" s="112"/>
      <c r="T134" s="112"/>
      <c r="U134" s="112"/>
      <c r="V134" s="112"/>
      <c r="W134" s="112"/>
    </row>
    <row r="135" spans="18:23" x14ac:dyDescent="0.2">
      <c r="R135" s="112"/>
      <c r="S135" s="112"/>
      <c r="T135" s="112"/>
      <c r="U135" s="112"/>
      <c r="V135" s="112"/>
      <c r="W135" s="112"/>
    </row>
    <row r="136" spans="18:23" x14ac:dyDescent="0.2">
      <c r="R136" s="112"/>
      <c r="S136" s="112"/>
      <c r="T136" s="112"/>
      <c r="U136" s="112"/>
      <c r="V136" s="112"/>
      <c r="W136" s="112"/>
    </row>
    <row r="137" spans="18:23" x14ac:dyDescent="0.2">
      <c r="R137" s="112"/>
      <c r="S137" s="112"/>
      <c r="T137" s="112"/>
      <c r="U137" s="112"/>
      <c r="V137" s="112"/>
      <c r="W137" s="112"/>
    </row>
    <row r="138" spans="18:23" x14ac:dyDescent="0.2">
      <c r="R138" s="112"/>
      <c r="S138" s="112"/>
      <c r="T138" s="112"/>
      <c r="U138" s="112"/>
      <c r="V138" s="112"/>
      <c r="W138" s="112"/>
    </row>
    <row r="139" spans="18:23" x14ac:dyDescent="0.2">
      <c r="R139" s="112"/>
      <c r="S139" s="112"/>
      <c r="T139" s="112"/>
      <c r="U139" s="112"/>
      <c r="V139" s="112"/>
      <c r="W139" s="112"/>
    </row>
    <row r="140" spans="18:23" x14ac:dyDescent="0.2">
      <c r="R140" s="112"/>
      <c r="S140" s="112"/>
      <c r="T140" s="112"/>
      <c r="U140" s="112"/>
      <c r="V140" s="112"/>
      <c r="W140" s="112"/>
    </row>
  </sheetData>
  <protectedRanges>
    <protectedRange sqref="F47 Q15:Q19 A43 Q47 B22:F26 F27 D28:F28 C47 D42:E42 A18:C19 B15:C17 A16:A17 B27:C32 A23:A32 Q34:Q45 A44:C45 Q22:Q32 A34:C37 A38:B41 B42:C43" name="Rango1"/>
    <protectedRange sqref="F44" name="Rango1_3_6"/>
    <protectedRange sqref="D30:F30" name="Rango1_5"/>
    <protectedRange sqref="D31:F31" name="Rango1_6"/>
    <protectedRange sqref="D29:E29 D32:E32" name="Rango1_7"/>
    <protectedRange sqref="F29 F32" name="Rango1_2_2"/>
    <protectedRange sqref="A42 D27:E27 D47:E47 D43:E43 F42" name="Rango1_8"/>
    <protectedRange sqref="D15:E15" name="Rango1_9"/>
    <protectedRange sqref="F15 D16:F19" name="Rango1_10"/>
    <protectedRange sqref="D34:E34" name="Rango1_12"/>
    <protectedRange sqref="D36:F36 D35:E35 D37:E37 E38:E41" name="Rango1_13"/>
    <protectedRange sqref="F43 F37" name="Rango1_3_1_1"/>
    <protectedRange sqref="C38:C41" name="Rango1_2"/>
    <protectedRange sqref="F45" name="Rango1_3_6_2"/>
    <protectedRange sqref="Q20:Q21 A20:C21" name="Rango1_23"/>
    <protectedRange sqref="F21" name="Rango1_3_4_6"/>
    <protectedRange sqref="Q33 A33:C33" name="Rango1_29"/>
    <protectedRange sqref="D33:E33" name="Rango1_11_2"/>
    <protectedRange sqref="A46:B46 Q46" name="Rango1_31"/>
    <protectedRange sqref="G34:I38 G22:I32 J15:P15 G44:I45 G47:P47 G15:I19 J16:J38 J44:J46 K16:P46 G39:J43" name="Rango1_15"/>
    <protectedRange sqref="G20:I21" name="Rango1_24_1"/>
    <protectedRange sqref="G33:I33" name="Rango1_30_1"/>
    <protectedRange sqref="G46:I46" name="Rango1_32_1"/>
    <protectedRange sqref="A9:E9" name="Rango2_2"/>
    <protectedRange sqref="D38:D41" name="Rango1_13_1"/>
    <protectedRange sqref="F38:F41" name="Rango1_3_1_1_1"/>
    <protectedRange sqref="C46" name="Rango1_31_1"/>
    <protectedRange sqref="F46" name="Rango1_3_6_1_1"/>
  </protectedRanges>
  <dataConsolidate/>
  <mergeCells count="20">
    <mergeCell ref="A5:Q5"/>
    <mergeCell ref="A6:Q6"/>
    <mergeCell ref="A8:Q8"/>
    <mergeCell ref="A9:Q9"/>
    <mergeCell ref="A10:Q10"/>
    <mergeCell ref="Q12:Q14"/>
    <mergeCell ref="G13:I13"/>
    <mergeCell ref="G12:I12"/>
    <mergeCell ref="K12:K14"/>
    <mergeCell ref="A12:A14"/>
    <mergeCell ref="N12:N14"/>
    <mergeCell ref="O12:O14"/>
    <mergeCell ref="P12:P14"/>
    <mergeCell ref="J12:J14"/>
    <mergeCell ref="B12:B14"/>
    <mergeCell ref="C12:C14"/>
    <mergeCell ref="D12:D14"/>
    <mergeCell ref="F12:F14"/>
    <mergeCell ref="L12:L14"/>
    <mergeCell ref="M12:M14"/>
  </mergeCells>
  <conditionalFormatting sqref="H17:I18 G15:I16 G20:I38 J15:P15 G47:P47 G18 J16:J38 L16:P38 G42:J46 L42:P46 K16:K46">
    <cfRule type="containsText" dxfId="6" priority="7" operator="containsText" text="X">
      <formula>NOT(ISERROR(SEARCH("X",G15)))</formula>
    </cfRule>
  </conditionalFormatting>
  <conditionalFormatting sqref="G19:I19">
    <cfRule type="containsText" dxfId="5" priority="6" operator="containsText" text="X">
      <formula>NOT(ISERROR(SEARCH("X",G19)))</formula>
    </cfRule>
  </conditionalFormatting>
  <conditionalFormatting sqref="G17">
    <cfRule type="containsText" dxfId="4" priority="5" operator="containsText" text="X">
      <formula>NOT(ISERROR(SEARCH("X",G17)))</formula>
    </cfRule>
  </conditionalFormatting>
  <conditionalFormatting sqref="G41:J41 L41:P41">
    <cfRule type="containsText" dxfId="3" priority="3" operator="containsText" text="X">
      <formula>NOT(ISERROR(SEARCH("X",G41)))</formula>
    </cfRule>
  </conditionalFormatting>
  <conditionalFormatting sqref="G40:J40 L40:P40">
    <cfRule type="containsText" dxfId="2" priority="2" operator="containsText" text="X">
      <formula>NOT(ISERROR(SEARCH("X",G40)))</formula>
    </cfRule>
  </conditionalFormatting>
  <conditionalFormatting sqref="G39:J39 L39:P39">
    <cfRule type="containsText" dxfId="1" priority="1" operator="containsText" text="X">
      <formula>NOT(ISERROR(SEARCH("X",G39)))</formula>
    </cfRule>
  </conditionalFormatting>
  <printOptions horizontalCentered="1" verticalCentered="1"/>
  <pageMargins left="0.15748031496062992" right="0" top="0" bottom="0" header="0.31496062992125984" footer="0.31496062992125984"/>
  <pageSetup scale="44" fitToHeight="0" orientation="landscape" r:id="rId1"/>
  <rowBreaks count="2" manualBreakCount="2">
    <brk id="21" max="8" man="1"/>
    <brk id="41" max="1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04294A-D341-478C-8B6A-2D59632BC236}">
          <x14:formula1>
            <xm:f>PONDERACIÓN!$A$2:$A$7</xm:f>
          </x14:formula1>
          <xm:sqref>K15:K46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6EBA5-0D19-4E87-AD59-BF569D1D5DF2}">
  <dimension ref="A2:I28"/>
  <sheetViews>
    <sheetView view="pageBreakPreview" zoomScale="70" zoomScaleNormal="57" zoomScaleSheetLayoutView="70" workbookViewId="0">
      <selection activeCell="I16" sqref="I16:I28"/>
    </sheetView>
  </sheetViews>
  <sheetFormatPr baseColWidth="10" defaultRowHeight="14.25" x14ac:dyDescent="0.2"/>
  <cols>
    <col min="1" max="1" width="21.375" customWidth="1"/>
    <col min="2" max="2" width="14.75" customWidth="1"/>
    <col min="3" max="3" width="34" customWidth="1"/>
    <col min="4" max="4" width="27.875" customWidth="1"/>
    <col min="5" max="5" width="23.75" customWidth="1"/>
    <col min="6" max="6" width="9.875" customWidth="1"/>
    <col min="7" max="7" width="10.625" customWidth="1"/>
    <col min="8" max="8" width="9.75" customWidth="1"/>
    <col min="9" max="9" width="43.25" bestFit="1" customWidth="1"/>
    <col min="11" max="11" width="27.25" bestFit="1" customWidth="1"/>
  </cols>
  <sheetData>
    <row r="2" spans="1:9" x14ac:dyDescent="0.2">
      <c r="A2" s="4"/>
      <c r="B2" s="5"/>
      <c r="C2" s="83"/>
      <c r="D2" s="83"/>
      <c r="E2" s="82"/>
      <c r="F2" s="5"/>
      <c r="G2" s="5"/>
      <c r="H2" s="5"/>
      <c r="I2" s="3"/>
    </row>
    <row r="3" spans="1:9" x14ac:dyDescent="0.2">
      <c r="A3" s="4"/>
      <c r="B3" s="5"/>
      <c r="C3" s="83"/>
      <c r="D3" s="83"/>
      <c r="E3" s="82"/>
      <c r="F3" s="5"/>
      <c r="G3" s="5"/>
      <c r="H3" s="5"/>
      <c r="I3" s="3"/>
    </row>
    <row r="4" spans="1:9" ht="23.25" x14ac:dyDescent="0.35">
      <c r="A4" s="298" t="s">
        <v>1</v>
      </c>
      <c r="B4" s="298"/>
      <c r="C4" s="298"/>
      <c r="D4" s="298"/>
      <c r="E4" s="298"/>
      <c r="F4" s="298"/>
      <c r="G4" s="298"/>
      <c r="H4" s="298"/>
      <c r="I4" s="298"/>
    </row>
    <row r="5" spans="1:9" ht="15" x14ac:dyDescent="0.2">
      <c r="A5" s="299" t="s">
        <v>3</v>
      </c>
      <c r="B5" s="299"/>
      <c r="C5" s="299"/>
      <c r="D5" s="299"/>
      <c r="E5" s="299"/>
      <c r="F5" s="299"/>
      <c r="G5" s="299"/>
      <c r="H5" s="299"/>
      <c r="I5" s="299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20.25" x14ac:dyDescent="0.2">
      <c r="A7" s="308" t="s">
        <v>514</v>
      </c>
      <c r="B7" s="308"/>
      <c r="C7" s="308"/>
      <c r="D7" s="308"/>
      <c r="E7" s="308"/>
      <c r="F7" s="308"/>
      <c r="G7" s="308"/>
      <c r="H7" s="308"/>
      <c r="I7" s="308"/>
    </row>
    <row r="8" spans="1:9" ht="18.75" x14ac:dyDescent="0.2">
      <c r="A8" s="327" t="s">
        <v>608</v>
      </c>
      <c r="B8" s="327"/>
      <c r="C8" s="327"/>
      <c r="D8" s="327"/>
      <c r="E8" s="327"/>
      <c r="F8" s="327"/>
      <c r="G8" s="327"/>
      <c r="H8" s="327"/>
      <c r="I8" s="327"/>
    </row>
    <row r="9" spans="1:9" x14ac:dyDescent="0.2">
      <c r="A9" s="4"/>
      <c r="B9" s="5"/>
      <c r="C9" s="83"/>
      <c r="D9" s="83"/>
      <c r="E9" s="82"/>
      <c r="F9" s="5"/>
      <c r="G9" s="5"/>
      <c r="H9" s="5"/>
      <c r="I9" s="3"/>
    </row>
    <row r="10" spans="1:9" ht="20.25" x14ac:dyDescent="0.2">
      <c r="A10" s="379" t="s">
        <v>650</v>
      </c>
      <c r="B10" s="379"/>
      <c r="C10" s="379"/>
      <c r="D10" s="379"/>
      <c r="E10" s="379"/>
      <c r="F10" s="379"/>
      <c r="G10" s="379"/>
      <c r="H10" s="379"/>
      <c r="I10" s="379"/>
    </row>
    <row r="11" spans="1:9" ht="19.5" thickBot="1" x14ac:dyDescent="0.25">
      <c r="A11" s="109"/>
      <c r="B11" s="109"/>
      <c r="C11" s="81"/>
      <c r="D11" s="81"/>
      <c r="E11" s="80"/>
      <c r="F11" s="109"/>
      <c r="G11" s="109"/>
      <c r="H11" s="109"/>
      <c r="I11" s="109"/>
    </row>
    <row r="12" spans="1:9" ht="48" customHeight="1" x14ac:dyDescent="0.2">
      <c r="A12" s="383" t="s">
        <v>2</v>
      </c>
      <c r="B12" s="386" t="s">
        <v>547</v>
      </c>
      <c r="C12" s="383" t="s">
        <v>4</v>
      </c>
      <c r="D12" s="387" t="s">
        <v>546</v>
      </c>
      <c r="E12" s="383" t="s">
        <v>545</v>
      </c>
      <c r="F12" s="390" t="s">
        <v>544</v>
      </c>
      <c r="G12" s="391"/>
      <c r="H12" s="391"/>
      <c r="I12" s="376" t="s">
        <v>533</v>
      </c>
    </row>
    <row r="13" spans="1:9" ht="24.75" customHeight="1" x14ac:dyDescent="0.2">
      <c r="A13" s="384"/>
      <c r="B13" s="384"/>
      <c r="C13" s="384"/>
      <c r="D13" s="388"/>
      <c r="E13" s="384"/>
      <c r="F13" s="380" t="s">
        <v>660</v>
      </c>
      <c r="G13" s="381"/>
      <c r="H13" s="382"/>
      <c r="I13" s="377"/>
    </row>
    <row r="14" spans="1:9" ht="24" customHeight="1" thickBot="1" x14ac:dyDescent="0.25">
      <c r="A14" s="385"/>
      <c r="B14" s="385"/>
      <c r="C14" s="385"/>
      <c r="D14" s="389"/>
      <c r="E14" s="385"/>
      <c r="F14" s="79" t="s">
        <v>655</v>
      </c>
      <c r="G14" s="79" t="s">
        <v>656</v>
      </c>
      <c r="H14" s="79" t="s">
        <v>657</v>
      </c>
      <c r="I14" s="378"/>
    </row>
    <row r="15" spans="1:9" ht="67.5" customHeight="1" x14ac:dyDescent="0.2">
      <c r="A15" s="78"/>
      <c r="B15" s="76">
        <v>0</v>
      </c>
      <c r="C15" s="277" t="s">
        <v>543</v>
      </c>
      <c r="D15" s="278" t="s">
        <v>706</v>
      </c>
      <c r="E15" s="279" t="s">
        <v>707</v>
      </c>
      <c r="F15" s="77" t="s">
        <v>513</v>
      </c>
      <c r="G15" s="76" t="s">
        <v>513</v>
      </c>
      <c r="H15" s="206" t="s">
        <v>513</v>
      </c>
      <c r="I15" s="262"/>
    </row>
    <row r="16" spans="1:9" ht="71.25" x14ac:dyDescent="0.2">
      <c r="A16" s="182" t="s">
        <v>217</v>
      </c>
      <c r="B16" s="144">
        <v>1</v>
      </c>
      <c r="C16" s="182" t="s">
        <v>705</v>
      </c>
      <c r="D16" s="265" t="s">
        <v>708</v>
      </c>
      <c r="E16" s="266" t="s">
        <v>709</v>
      </c>
      <c r="F16" s="75" t="s">
        <v>513</v>
      </c>
      <c r="G16" s="74" t="s">
        <v>513</v>
      </c>
      <c r="H16" s="198" t="s">
        <v>513</v>
      </c>
      <c r="I16" s="259" t="s">
        <v>753</v>
      </c>
    </row>
    <row r="17" spans="1:9" ht="50.1" customHeight="1" x14ac:dyDescent="0.2">
      <c r="A17" s="182" t="s">
        <v>217</v>
      </c>
      <c r="B17" s="264"/>
      <c r="C17" s="267"/>
      <c r="D17" s="205"/>
      <c r="E17" s="203"/>
      <c r="F17" s="75" t="s">
        <v>513</v>
      </c>
      <c r="G17" s="74" t="s">
        <v>513</v>
      </c>
      <c r="H17" s="198" t="s">
        <v>513</v>
      </c>
      <c r="I17" s="263" t="s">
        <v>710</v>
      </c>
    </row>
    <row r="18" spans="1:9" ht="50.1" customHeight="1" x14ac:dyDescent="0.2">
      <c r="A18" s="182" t="s">
        <v>217</v>
      </c>
      <c r="B18" s="264"/>
      <c r="C18" s="267"/>
      <c r="D18" s="204"/>
      <c r="E18" s="203"/>
      <c r="F18" s="75" t="s">
        <v>513</v>
      </c>
      <c r="G18" s="74" t="s">
        <v>513</v>
      </c>
      <c r="H18" s="198" t="s">
        <v>513</v>
      </c>
      <c r="I18" s="291" t="s">
        <v>711</v>
      </c>
    </row>
    <row r="19" spans="1:9" ht="50.1" customHeight="1" x14ac:dyDescent="0.2">
      <c r="A19" s="182" t="s">
        <v>217</v>
      </c>
      <c r="B19" s="264"/>
      <c r="C19" s="267"/>
      <c r="D19" s="204"/>
      <c r="E19" s="203"/>
      <c r="F19" s="75" t="s">
        <v>513</v>
      </c>
      <c r="G19" s="74" t="s">
        <v>513</v>
      </c>
      <c r="H19" s="198" t="s">
        <v>513</v>
      </c>
      <c r="I19" s="292" t="s">
        <v>754</v>
      </c>
    </row>
    <row r="20" spans="1:9" ht="28.5" x14ac:dyDescent="0.2">
      <c r="A20" s="182" t="s">
        <v>217</v>
      </c>
      <c r="B20" s="264"/>
      <c r="C20" s="267"/>
      <c r="D20" s="267"/>
      <c r="E20" s="268"/>
      <c r="F20" s="75" t="s">
        <v>513</v>
      </c>
      <c r="G20" s="74" t="s">
        <v>513</v>
      </c>
      <c r="H20" s="198" t="s">
        <v>513</v>
      </c>
      <c r="I20" s="292" t="s">
        <v>755</v>
      </c>
    </row>
    <row r="21" spans="1:9" ht="83.25" customHeight="1" x14ac:dyDescent="0.2">
      <c r="A21" s="182" t="s">
        <v>217</v>
      </c>
      <c r="B21" s="269"/>
      <c r="C21" s="270"/>
      <c r="D21" s="270"/>
      <c r="E21" s="271"/>
      <c r="F21" s="201" t="s">
        <v>513</v>
      </c>
      <c r="G21" s="200" t="s">
        <v>513</v>
      </c>
      <c r="H21" s="199" t="s">
        <v>513</v>
      </c>
      <c r="I21" s="292" t="s">
        <v>756</v>
      </c>
    </row>
    <row r="22" spans="1:9" ht="83.25" customHeight="1" x14ac:dyDescent="0.2">
      <c r="A22" s="260" t="s">
        <v>576</v>
      </c>
      <c r="B22" s="202">
        <v>1</v>
      </c>
      <c r="C22" s="265" t="s">
        <v>712</v>
      </c>
      <c r="D22" s="265" t="s">
        <v>713</v>
      </c>
      <c r="E22" s="272" t="s">
        <v>714</v>
      </c>
      <c r="F22" s="75" t="s">
        <v>513</v>
      </c>
      <c r="G22" s="74" t="s">
        <v>513</v>
      </c>
      <c r="H22" s="198" t="s">
        <v>513</v>
      </c>
      <c r="I22" s="293" t="s">
        <v>757</v>
      </c>
    </row>
    <row r="23" spans="1:9" ht="83.25" customHeight="1" x14ac:dyDescent="0.2">
      <c r="A23" s="273" t="s">
        <v>715</v>
      </c>
      <c r="B23" s="144">
        <v>1</v>
      </c>
      <c r="C23" s="274" t="s">
        <v>716</v>
      </c>
      <c r="D23" s="265" t="s">
        <v>717</v>
      </c>
      <c r="E23" s="266" t="s">
        <v>718</v>
      </c>
      <c r="F23" s="75" t="s">
        <v>513</v>
      </c>
      <c r="G23" s="74" t="s">
        <v>513</v>
      </c>
      <c r="H23" s="198" t="s">
        <v>513</v>
      </c>
      <c r="I23" s="261" t="s">
        <v>735</v>
      </c>
    </row>
    <row r="24" spans="1:9" ht="83.25" customHeight="1" x14ac:dyDescent="0.2">
      <c r="A24" s="273" t="s">
        <v>715</v>
      </c>
      <c r="B24" s="144">
        <v>1</v>
      </c>
      <c r="C24" s="265" t="s">
        <v>719</v>
      </c>
      <c r="D24" s="265" t="s">
        <v>717</v>
      </c>
      <c r="E24" s="266" t="s">
        <v>718</v>
      </c>
      <c r="F24" s="75" t="s">
        <v>513</v>
      </c>
      <c r="G24" s="74" t="s">
        <v>513</v>
      </c>
      <c r="H24" s="198" t="s">
        <v>513</v>
      </c>
      <c r="I24" s="261" t="s">
        <v>736</v>
      </c>
    </row>
    <row r="25" spans="1:9" ht="83.25" customHeight="1" x14ac:dyDescent="0.2">
      <c r="A25" s="273" t="s">
        <v>720</v>
      </c>
      <c r="B25" s="144">
        <v>1</v>
      </c>
      <c r="C25" s="265" t="s">
        <v>721</v>
      </c>
      <c r="D25" s="265" t="s">
        <v>722</v>
      </c>
      <c r="E25" s="272" t="s">
        <v>723</v>
      </c>
      <c r="F25" s="75" t="s">
        <v>513</v>
      </c>
      <c r="G25" s="74" t="s">
        <v>513</v>
      </c>
      <c r="H25" s="198" t="s">
        <v>513</v>
      </c>
      <c r="I25" s="259" t="s">
        <v>758</v>
      </c>
    </row>
    <row r="26" spans="1:9" ht="83.25" customHeight="1" x14ac:dyDescent="0.2">
      <c r="A26" s="273" t="s">
        <v>724</v>
      </c>
      <c r="B26" s="282">
        <v>2</v>
      </c>
      <c r="C26" s="265" t="s">
        <v>721</v>
      </c>
      <c r="D26" s="275" t="s">
        <v>725</v>
      </c>
      <c r="E26" s="276" t="s">
        <v>726</v>
      </c>
      <c r="F26" s="75" t="s">
        <v>513</v>
      </c>
      <c r="G26" s="74" t="s">
        <v>513</v>
      </c>
      <c r="H26" s="198" t="s">
        <v>513</v>
      </c>
      <c r="I26" s="259" t="s">
        <v>737</v>
      </c>
    </row>
    <row r="27" spans="1:9" ht="83.25" customHeight="1" x14ac:dyDescent="0.2">
      <c r="A27" s="273" t="s">
        <v>727</v>
      </c>
      <c r="B27" s="282">
        <v>3</v>
      </c>
      <c r="C27" s="275" t="s">
        <v>728</v>
      </c>
      <c r="D27" s="275" t="s">
        <v>729</v>
      </c>
      <c r="E27" s="276" t="s">
        <v>730</v>
      </c>
      <c r="F27" s="75" t="s">
        <v>513</v>
      </c>
      <c r="G27" s="74" t="s">
        <v>513</v>
      </c>
      <c r="H27" s="198" t="s">
        <v>513</v>
      </c>
      <c r="I27" s="259" t="s">
        <v>738</v>
      </c>
    </row>
    <row r="28" spans="1:9" ht="83.25" customHeight="1" x14ac:dyDescent="0.2">
      <c r="A28" s="273" t="s">
        <v>731</v>
      </c>
      <c r="B28" s="282">
        <v>4</v>
      </c>
      <c r="C28" s="275" t="s">
        <v>732</v>
      </c>
      <c r="D28" s="275" t="s">
        <v>733</v>
      </c>
      <c r="E28" s="276" t="s">
        <v>734</v>
      </c>
      <c r="F28" s="75" t="s">
        <v>513</v>
      </c>
      <c r="G28" s="74" t="s">
        <v>513</v>
      </c>
      <c r="H28" s="198" t="s">
        <v>513</v>
      </c>
      <c r="I28" s="259" t="s">
        <v>739</v>
      </c>
    </row>
  </sheetData>
  <sheetProtection insertRows="0"/>
  <protectedRanges>
    <protectedRange sqref="A15:C15 I15 D18:D19 F15:H28" name="Rango1"/>
    <protectedRange sqref="A8:D8" name="Rango2_1"/>
    <protectedRange sqref="A16:A21" name="Rango1_4"/>
    <protectedRange sqref="C16" name="Rango1_2_2"/>
    <protectedRange sqref="A22" name="Rango1_23"/>
    <protectedRange sqref="D15:E15" name="Rango1_2_1_1"/>
    <protectedRange sqref="I18:I21 I16" name="Rango1_1"/>
    <protectedRange sqref="I22" name="Rango1_2"/>
    <protectedRange sqref="I24" name="Rango1_2_3"/>
    <protectedRange sqref="I25:I28 I23" name="Rango1_3_1"/>
  </protectedRanges>
  <mergeCells count="13">
    <mergeCell ref="I12:I14"/>
    <mergeCell ref="A4:I4"/>
    <mergeCell ref="A5:I5"/>
    <mergeCell ref="A7:I7"/>
    <mergeCell ref="A8:I8"/>
    <mergeCell ref="A10:I10"/>
    <mergeCell ref="F13:H13"/>
    <mergeCell ref="A12:A14"/>
    <mergeCell ref="B12:B14"/>
    <mergeCell ref="C12:C14"/>
    <mergeCell ref="D12:D14"/>
    <mergeCell ref="E12:E14"/>
    <mergeCell ref="F12:H12"/>
  </mergeCells>
  <conditionalFormatting sqref="F15:H28">
    <cfRule type="containsText" dxfId="0" priority="1" operator="containsText" text="X">
      <formula>NOT(ISERROR(SEARCH("X",F15)))</formula>
    </cfRule>
  </conditionalFormatting>
  <pageMargins left="0.7" right="0.7" top="0.75" bottom="0.75" header="0.3" footer="0.3"/>
  <pageSetup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F73FD-8145-4A02-817B-DA7A773A214F}">
  <dimension ref="A8:AC17"/>
  <sheetViews>
    <sheetView zoomScaleNormal="100" workbookViewId="0">
      <selection activeCell="G17" sqref="G17"/>
    </sheetView>
  </sheetViews>
  <sheetFormatPr baseColWidth="10" defaultRowHeight="14.25" x14ac:dyDescent="0.2"/>
  <cols>
    <col min="1" max="1" width="14.875" customWidth="1"/>
    <col min="6" max="6" width="17.625" customWidth="1"/>
  </cols>
  <sheetData>
    <row r="8" spans="1:29" ht="15" x14ac:dyDescent="0.25">
      <c r="A8" s="107" t="s">
        <v>610</v>
      </c>
    </row>
    <row r="9" spans="1:29" ht="15" thickBot="1" x14ac:dyDescent="0.25"/>
    <row r="10" spans="1:29" s="145" customFormat="1" ht="14.25" customHeight="1" x14ac:dyDescent="0.2">
      <c r="A10" s="334" t="s">
        <v>609</v>
      </c>
      <c r="B10" s="336" t="s">
        <v>557</v>
      </c>
      <c r="C10" s="337"/>
      <c r="D10" s="337"/>
      <c r="E10" s="338"/>
      <c r="F10" s="342" t="s">
        <v>556</v>
      </c>
      <c r="G10" s="392"/>
      <c r="H10" s="393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6"/>
      <c r="V10" s="146"/>
      <c r="W10" s="146"/>
      <c r="X10" s="146"/>
      <c r="Y10" s="146"/>
      <c r="Z10" s="146"/>
      <c r="AA10" s="146"/>
      <c r="AB10" s="146"/>
      <c r="AC10" s="87"/>
    </row>
    <row r="11" spans="1:29" s="145" customFormat="1" ht="27.75" customHeight="1" thickBot="1" x14ac:dyDescent="0.25">
      <c r="A11" s="335"/>
      <c r="B11" s="339"/>
      <c r="C11" s="340"/>
      <c r="D11" s="340"/>
      <c r="E11" s="341"/>
      <c r="F11" s="343"/>
      <c r="G11" s="106" t="s">
        <v>555</v>
      </c>
      <c r="H11" s="148" t="s">
        <v>554</v>
      </c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6"/>
      <c r="V11" s="146"/>
      <c r="W11" s="146"/>
      <c r="X11" s="146"/>
      <c r="Y11" s="146"/>
      <c r="Z11" s="146"/>
      <c r="AA11" s="146"/>
      <c r="AB11" s="146"/>
      <c r="AC11" s="87"/>
    </row>
    <row r="12" spans="1:29" s="145" customFormat="1" ht="27" customHeight="1" x14ac:dyDescent="0.2">
      <c r="A12" s="104" t="s">
        <v>542</v>
      </c>
      <c r="B12" s="346" t="s">
        <v>541</v>
      </c>
      <c r="C12" s="347"/>
      <c r="D12" s="347"/>
      <c r="E12" s="348"/>
      <c r="F12" s="103">
        <v>1</v>
      </c>
      <c r="G12" s="92">
        <f>+COUNTIF(CARTOGRAFIA!K15:K46,"cumplido")</f>
        <v>10</v>
      </c>
      <c r="H12" s="102">
        <f>+G12/G17</f>
        <v>0.625</v>
      </c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6"/>
      <c r="V12" s="146"/>
      <c r="W12" s="146"/>
      <c r="X12" s="146"/>
      <c r="Y12" s="146"/>
      <c r="Z12" s="146"/>
      <c r="AA12" s="146"/>
      <c r="AB12" s="146"/>
      <c r="AC12" s="87"/>
    </row>
    <row r="13" spans="1:29" s="145" customFormat="1" ht="24" customHeight="1" x14ac:dyDescent="0.2">
      <c r="A13" s="101" t="s">
        <v>540</v>
      </c>
      <c r="B13" s="349" t="s">
        <v>207</v>
      </c>
      <c r="C13" s="350"/>
      <c r="D13" s="350"/>
      <c r="E13" s="351"/>
      <c r="F13" s="100">
        <v>0.4</v>
      </c>
      <c r="G13" s="92">
        <f>+COUNTIF(CARTOGRAFIA!K15:K46,"parcial")</f>
        <v>3</v>
      </c>
      <c r="H13" s="95">
        <f>+G13/G17</f>
        <v>0.1875</v>
      </c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6"/>
      <c r="V13" s="146"/>
      <c r="W13" s="146"/>
      <c r="X13" s="146"/>
      <c r="Y13" s="146"/>
      <c r="Z13" s="146"/>
      <c r="AA13" s="146"/>
      <c r="AB13" s="146"/>
      <c r="AC13" s="87"/>
    </row>
    <row r="14" spans="1:29" s="145" customFormat="1" ht="29.25" customHeight="1" x14ac:dyDescent="0.2">
      <c r="A14" s="99" t="s">
        <v>539</v>
      </c>
      <c r="B14" s="352" t="s">
        <v>208</v>
      </c>
      <c r="C14" s="353"/>
      <c r="D14" s="353"/>
      <c r="E14" s="354"/>
      <c r="F14" s="98">
        <v>0.1</v>
      </c>
      <c r="G14" s="92">
        <f>+COUNTIF(CARTOGRAFIA!K15:K46,"pospuesto")</f>
        <v>0</v>
      </c>
      <c r="H14" s="95">
        <f>+G14/G17</f>
        <v>0</v>
      </c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6"/>
      <c r="V14" s="146"/>
      <c r="W14" s="146"/>
      <c r="X14" s="146"/>
      <c r="Y14" s="146"/>
      <c r="Z14" s="146"/>
      <c r="AA14" s="146"/>
      <c r="AB14" s="146"/>
      <c r="AC14" s="87"/>
    </row>
    <row r="15" spans="1:29" s="145" customFormat="1" ht="30" customHeight="1" x14ac:dyDescent="0.2">
      <c r="A15" s="97" t="s">
        <v>538</v>
      </c>
      <c r="B15" s="355" t="s">
        <v>209</v>
      </c>
      <c r="C15" s="356"/>
      <c r="D15" s="356"/>
      <c r="E15" s="357"/>
      <c r="F15" s="96">
        <v>0</v>
      </c>
      <c r="G15" s="92">
        <f>+COUNTIF(CARTOGRAFIA!K15:K46,"no cumplido")</f>
        <v>3</v>
      </c>
      <c r="H15" s="95">
        <f>+G15/G17</f>
        <v>0.1875</v>
      </c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6"/>
      <c r="V15" s="146"/>
      <c r="W15" s="146"/>
      <c r="X15" s="146"/>
      <c r="Y15" s="146"/>
      <c r="Z15" s="146"/>
      <c r="AA15" s="146"/>
      <c r="AB15" s="146"/>
      <c r="AC15" s="87"/>
    </row>
    <row r="16" spans="1:29" s="145" customFormat="1" ht="44.25" customHeight="1" thickBot="1" x14ac:dyDescent="0.25">
      <c r="A16" s="94" t="s">
        <v>535</v>
      </c>
      <c r="B16" s="358" t="s">
        <v>534</v>
      </c>
      <c r="C16" s="359"/>
      <c r="D16" s="359"/>
      <c r="E16" s="360"/>
      <c r="F16" s="93">
        <v>0</v>
      </c>
      <c r="G16" s="92">
        <f>+COUNTIF(CARTOGRAFIA!K15:K46,"rutinaria")</f>
        <v>16</v>
      </c>
      <c r="H16" s="91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6"/>
      <c r="V16" s="146"/>
      <c r="W16" s="146"/>
      <c r="X16" s="146"/>
      <c r="Y16" s="146"/>
      <c r="Z16" s="146"/>
      <c r="AA16" s="146"/>
      <c r="AB16" s="146"/>
      <c r="AC16" s="87"/>
    </row>
    <row r="17" spans="1:29" s="145" customFormat="1" ht="15.75" thickBot="1" x14ac:dyDescent="0.25">
      <c r="A17" s="394" t="s">
        <v>553</v>
      </c>
      <c r="B17" s="395"/>
      <c r="C17" s="395"/>
      <c r="D17" s="395"/>
      <c r="E17" s="395"/>
      <c r="F17" s="395"/>
      <c r="G17" s="90">
        <f>SUM(G12:G15)</f>
        <v>16</v>
      </c>
      <c r="H17" s="89">
        <f>SUM(H12:H15)</f>
        <v>1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6"/>
      <c r="V17" s="146"/>
      <c r="W17" s="146"/>
      <c r="X17" s="146"/>
      <c r="Y17" s="146"/>
      <c r="Z17" s="146"/>
      <c r="AA17" s="146"/>
      <c r="AB17" s="146"/>
      <c r="AC17" s="87"/>
    </row>
  </sheetData>
  <mergeCells count="10">
    <mergeCell ref="G10:H10"/>
    <mergeCell ref="A10:A11"/>
    <mergeCell ref="B10:E11"/>
    <mergeCell ref="F10:F11"/>
    <mergeCell ref="A17:F17"/>
    <mergeCell ref="B12:E12"/>
    <mergeCell ref="B13:E13"/>
    <mergeCell ref="B14:E14"/>
    <mergeCell ref="B15:E15"/>
    <mergeCell ref="B16:E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L22" sqref="L22"/>
    </sheetView>
  </sheetViews>
  <sheetFormatPr baseColWidth="10" defaultRowHeight="14.25" x14ac:dyDescent="0.2"/>
  <cols>
    <col min="1" max="1" width="15.375" customWidth="1"/>
    <col min="2" max="2" width="39.25" customWidth="1"/>
  </cols>
  <sheetData>
    <row r="1" spans="1:2" ht="15" thickBot="1" x14ac:dyDescent="0.25"/>
    <row r="2" spans="1:2" ht="25.5" x14ac:dyDescent="0.2">
      <c r="A2" s="73" t="s">
        <v>542</v>
      </c>
      <c r="B2" s="72" t="s">
        <v>541</v>
      </c>
    </row>
    <row r="3" spans="1:2" ht="25.5" x14ac:dyDescent="0.2">
      <c r="A3" s="71" t="s">
        <v>540</v>
      </c>
      <c r="B3" s="67" t="s">
        <v>207</v>
      </c>
    </row>
    <row r="4" spans="1:2" ht="25.5" x14ac:dyDescent="0.2">
      <c r="A4" s="70" t="s">
        <v>539</v>
      </c>
      <c r="B4" s="69" t="s">
        <v>208</v>
      </c>
    </row>
    <row r="5" spans="1:2" ht="25.5" x14ac:dyDescent="0.2">
      <c r="A5" s="68" t="s">
        <v>538</v>
      </c>
      <c r="B5" s="67" t="s">
        <v>209</v>
      </c>
    </row>
    <row r="6" spans="1:2" ht="38.25" x14ac:dyDescent="0.2">
      <c r="A6" s="66" t="s">
        <v>537</v>
      </c>
      <c r="B6" s="65" t="s">
        <v>536</v>
      </c>
    </row>
    <row r="7" spans="1:2" ht="39" thickBot="1" x14ac:dyDescent="0.25">
      <c r="A7" s="64" t="s">
        <v>535</v>
      </c>
      <c r="B7" s="63" t="s">
        <v>534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26"/>
  <sheetViews>
    <sheetView topLeftCell="A7" workbookViewId="0">
      <selection activeCell="A17" sqref="A17"/>
    </sheetView>
  </sheetViews>
  <sheetFormatPr baseColWidth="10" defaultRowHeight="14.25" x14ac:dyDescent="0.2"/>
  <cols>
    <col min="1" max="1" width="44.375" customWidth="1"/>
  </cols>
  <sheetData>
    <row r="3" spans="1:1" ht="21.75" customHeight="1" x14ac:dyDescent="0.2">
      <c r="A3" s="30" t="s">
        <v>229</v>
      </c>
    </row>
    <row r="4" spans="1:1" ht="21.75" customHeight="1" x14ac:dyDescent="0.2">
      <c r="A4" s="30" t="s">
        <v>230</v>
      </c>
    </row>
    <row r="5" spans="1:1" ht="21.75" customHeight="1" x14ac:dyDescent="0.2">
      <c r="A5" s="30" t="s">
        <v>231</v>
      </c>
    </row>
    <row r="6" spans="1:1" ht="21.75" customHeight="1" x14ac:dyDescent="0.2">
      <c r="A6" s="30" t="s">
        <v>232</v>
      </c>
    </row>
    <row r="7" spans="1:1" ht="21.75" customHeight="1" x14ac:dyDescent="0.2">
      <c r="A7" s="30" t="s">
        <v>506</v>
      </c>
    </row>
    <row r="8" spans="1:1" ht="21.75" customHeight="1" x14ac:dyDescent="0.2">
      <c r="A8" s="30" t="s">
        <v>507</v>
      </c>
    </row>
    <row r="9" spans="1:1" ht="21.75" customHeight="1" x14ac:dyDescent="0.2">
      <c r="A9" s="30" t="s">
        <v>233</v>
      </c>
    </row>
    <row r="10" spans="1:1" ht="21.75" customHeight="1" x14ac:dyDescent="0.2">
      <c r="A10" s="30" t="s">
        <v>508</v>
      </c>
    </row>
    <row r="11" spans="1:1" ht="21.75" customHeight="1" x14ac:dyDescent="0.2">
      <c r="A11" s="30" t="s">
        <v>234</v>
      </c>
    </row>
    <row r="12" spans="1:1" ht="33" customHeight="1" x14ac:dyDescent="0.2">
      <c r="A12" s="30" t="s">
        <v>235</v>
      </c>
    </row>
    <row r="13" spans="1:1" ht="33" customHeight="1" x14ac:dyDescent="0.2">
      <c r="A13" s="30" t="s">
        <v>509</v>
      </c>
    </row>
    <row r="14" spans="1:1" ht="21.75" customHeight="1" x14ac:dyDescent="0.2">
      <c r="A14" s="30" t="s">
        <v>248</v>
      </c>
    </row>
    <row r="15" spans="1:1" ht="21.75" customHeight="1" x14ac:dyDescent="0.2">
      <c r="A15" s="30" t="s">
        <v>247</v>
      </c>
    </row>
    <row r="16" spans="1:1" ht="31.5" customHeight="1" x14ac:dyDescent="0.2">
      <c r="A16" s="30" t="s">
        <v>236</v>
      </c>
    </row>
    <row r="17" spans="1:1" ht="21.75" customHeight="1" x14ac:dyDescent="0.2">
      <c r="A17" s="30" t="s">
        <v>237</v>
      </c>
    </row>
    <row r="18" spans="1:1" ht="21.75" customHeight="1" x14ac:dyDescent="0.2">
      <c r="A18" s="30" t="s">
        <v>238</v>
      </c>
    </row>
    <row r="19" spans="1:1" ht="21.75" customHeight="1" x14ac:dyDescent="0.2">
      <c r="A19" s="30" t="s">
        <v>239</v>
      </c>
    </row>
    <row r="20" spans="1:1" ht="21.75" customHeight="1" x14ac:dyDescent="0.2">
      <c r="A20" s="30" t="s">
        <v>240</v>
      </c>
    </row>
    <row r="21" spans="1:1" ht="21.75" customHeight="1" x14ac:dyDescent="0.2">
      <c r="A21" s="30" t="s">
        <v>241</v>
      </c>
    </row>
    <row r="22" spans="1:1" ht="21.75" customHeight="1" x14ac:dyDescent="0.2">
      <c r="A22" s="30" t="s">
        <v>242</v>
      </c>
    </row>
    <row r="23" spans="1:1" ht="21.75" customHeight="1" x14ac:dyDescent="0.2">
      <c r="A23" s="30" t="s">
        <v>243</v>
      </c>
    </row>
    <row r="24" spans="1:1" ht="21.75" customHeight="1" x14ac:dyDescent="0.2">
      <c r="A24" s="30" t="s">
        <v>244</v>
      </c>
    </row>
    <row r="25" spans="1:1" ht="21.75" customHeight="1" x14ac:dyDescent="0.2">
      <c r="A25" s="30" t="s">
        <v>245</v>
      </c>
    </row>
    <row r="26" spans="1:1" ht="21.75" customHeight="1" x14ac:dyDescent="0.2">
      <c r="A26" s="30" t="s">
        <v>246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:U52"/>
  <sheetViews>
    <sheetView topLeftCell="N1" zoomScale="70" zoomScaleNormal="70" workbookViewId="0">
      <selection activeCell="S9" sqref="S9"/>
    </sheetView>
  </sheetViews>
  <sheetFormatPr baseColWidth="10" defaultRowHeight="14.25" x14ac:dyDescent="0.2"/>
  <cols>
    <col min="1" max="3" width="28.5" customWidth="1"/>
    <col min="4" max="4" width="31.75" style="3" customWidth="1"/>
    <col min="5" max="7" width="28.5" style="3" customWidth="1"/>
    <col min="8" max="21" width="28.5" customWidth="1"/>
    <col min="22" max="22" width="30.875" customWidth="1"/>
    <col min="23" max="23" width="32.625" customWidth="1"/>
    <col min="24" max="24" width="31.125" customWidth="1"/>
    <col min="25" max="25" width="28.25" customWidth="1"/>
    <col min="26" max="28" width="29.875" customWidth="1"/>
    <col min="29" max="29" width="30.625" customWidth="1"/>
  </cols>
  <sheetData>
    <row r="1" spans="1:21" ht="63.75" x14ac:dyDescent="0.2">
      <c r="A1" s="16" t="s">
        <v>37</v>
      </c>
      <c r="B1" s="15" t="s">
        <v>38</v>
      </c>
      <c r="C1" s="13" t="s">
        <v>91</v>
      </c>
      <c r="D1" s="10" t="s">
        <v>94</v>
      </c>
      <c r="E1" s="10" t="s">
        <v>88</v>
      </c>
      <c r="F1" s="10" t="s">
        <v>90</v>
      </c>
      <c r="G1" s="10" t="s">
        <v>89</v>
      </c>
      <c r="H1" s="19" t="s">
        <v>95</v>
      </c>
      <c r="I1" s="19" t="s">
        <v>224</v>
      </c>
      <c r="J1" s="19" t="s">
        <v>39</v>
      </c>
      <c r="K1" s="19" t="s">
        <v>153</v>
      </c>
      <c r="L1" s="19" t="s">
        <v>138</v>
      </c>
      <c r="M1" s="19" t="s">
        <v>40</v>
      </c>
      <c r="N1" s="19" t="s">
        <v>156</v>
      </c>
      <c r="O1" s="19" t="s">
        <v>157</v>
      </c>
      <c r="P1" s="19" t="s">
        <v>210</v>
      </c>
      <c r="Q1" s="19" t="s">
        <v>213</v>
      </c>
      <c r="R1" s="19" t="s">
        <v>41</v>
      </c>
      <c r="S1" s="19" t="s">
        <v>42</v>
      </c>
      <c r="T1" s="19" t="s">
        <v>43</v>
      </c>
      <c r="U1" s="19" t="s">
        <v>161</v>
      </c>
    </row>
    <row r="2" spans="1:21" ht="63.75" x14ac:dyDescent="0.2">
      <c r="A2" s="10" t="s">
        <v>94</v>
      </c>
      <c r="B2" s="11" t="s">
        <v>95</v>
      </c>
      <c r="C2" s="14" t="s">
        <v>93</v>
      </c>
      <c r="D2" s="10" t="s">
        <v>150</v>
      </c>
      <c r="E2" s="10" t="s">
        <v>152</v>
      </c>
      <c r="F2" s="10" t="s">
        <v>154</v>
      </c>
      <c r="G2" s="10" t="s">
        <v>158</v>
      </c>
      <c r="H2" s="20" t="s">
        <v>93</v>
      </c>
      <c r="I2" s="26" t="s">
        <v>223</v>
      </c>
      <c r="J2" s="20" t="s">
        <v>96</v>
      </c>
      <c r="K2" s="20" t="s">
        <v>97</v>
      </c>
      <c r="L2" s="10" t="s">
        <v>511</v>
      </c>
      <c r="M2" s="10" t="s">
        <v>50</v>
      </c>
      <c r="N2" s="10" t="s">
        <v>53</v>
      </c>
      <c r="O2" s="10" t="s">
        <v>55</v>
      </c>
      <c r="P2" s="36" t="s">
        <v>501</v>
      </c>
      <c r="Q2" s="10" t="s">
        <v>58</v>
      </c>
      <c r="R2" s="18" t="s">
        <v>61</v>
      </c>
      <c r="S2" s="18" t="s">
        <v>71</v>
      </c>
      <c r="T2" s="18" t="s">
        <v>73</v>
      </c>
      <c r="U2" s="18" t="s">
        <v>74</v>
      </c>
    </row>
    <row r="3" spans="1:21" ht="51" x14ac:dyDescent="0.2">
      <c r="A3" s="10" t="s">
        <v>88</v>
      </c>
      <c r="B3" s="11" t="s">
        <v>87</v>
      </c>
      <c r="C3" s="14" t="s">
        <v>44</v>
      </c>
      <c r="D3" s="10" t="s">
        <v>151</v>
      </c>
      <c r="E3" s="28" t="s">
        <v>225</v>
      </c>
      <c r="F3" s="10" t="s">
        <v>155</v>
      </c>
      <c r="G3" s="10" t="s">
        <v>159</v>
      </c>
      <c r="H3" s="20" t="s">
        <v>44</v>
      </c>
      <c r="I3" s="10"/>
      <c r="J3" s="20" t="s">
        <v>46</v>
      </c>
      <c r="K3" s="20" t="s">
        <v>216</v>
      </c>
      <c r="L3" s="36" t="s">
        <v>496</v>
      </c>
      <c r="M3" s="10" t="s">
        <v>51</v>
      </c>
      <c r="N3" s="10" t="s">
        <v>214</v>
      </c>
      <c r="O3" s="10" t="s">
        <v>56</v>
      </c>
      <c r="P3" s="10"/>
      <c r="Q3" s="10" t="s">
        <v>59</v>
      </c>
      <c r="R3" s="18" t="s">
        <v>62</v>
      </c>
      <c r="S3" s="37" t="s">
        <v>502</v>
      </c>
      <c r="T3" s="10"/>
      <c r="U3" s="18" t="s">
        <v>75</v>
      </c>
    </row>
    <row r="4" spans="1:21" ht="67.5" customHeight="1" x14ac:dyDescent="0.2">
      <c r="A4" s="10" t="s">
        <v>90</v>
      </c>
      <c r="B4" s="10" t="s">
        <v>149</v>
      </c>
      <c r="C4" s="14" t="s">
        <v>92</v>
      </c>
      <c r="D4" s="28" t="s">
        <v>224</v>
      </c>
      <c r="E4" s="10"/>
      <c r="F4" s="28" t="s">
        <v>226</v>
      </c>
      <c r="G4" s="10" t="s">
        <v>160</v>
      </c>
      <c r="H4" s="35" t="s">
        <v>510</v>
      </c>
      <c r="I4" s="10"/>
      <c r="J4" s="35" t="s">
        <v>495</v>
      </c>
      <c r="K4" s="20" t="s">
        <v>462</v>
      </c>
      <c r="L4" s="10" t="s">
        <v>49</v>
      </c>
      <c r="M4" s="36" t="s">
        <v>499</v>
      </c>
      <c r="N4" s="10" t="s">
        <v>215</v>
      </c>
      <c r="O4" s="10" t="s">
        <v>57</v>
      </c>
      <c r="P4" s="10"/>
      <c r="Q4" s="10" t="s">
        <v>60</v>
      </c>
      <c r="R4" s="18" t="s">
        <v>512</v>
      </c>
      <c r="S4" s="37" t="s">
        <v>503</v>
      </c>
      <c r="T4" s="10"/>
      <c r="U4" s="10"/>
    </row>
    <row r="5" spans="1:21" ht="51" x14ac:dyDescent="0.2">
      <c r="A5" s="10" t="s">
        <v>89</v>
      </c>
      <c r="B5" s="10" t="s">
        <v>39</v>
      </c>
      <c r="C5" s="14" t="s">
        <v>45</v>
      </c>
      <c r="D5" s="23"/>
      <c r="E5" s="10"/>
      <c r="F5" s="28" t="s">
        <v>227</v>
      </c>
      <c r="G5" s="28" t="s">
        <v>228</v>
      </c>
      <c r="H5" s="10"/>
      <c r="I5" s="10"/>
      <c r="J5" s="20"/>
      <c r="K5" s="20" t="s">
        <v>480</v>
      </c>
      <c r="L5" s="36" t="s">
        <v>497</v>
      </c>
      <c r="M5" s="10" t="s">
        <v>52</v>
      </c>
      <c r="N5" s="36" t="s">
        <v>500</v>
      </c>
      <c r="O5" s="10"/>
      <c r="P5" s="10"/>
      <c r="Q5" s="10"/>
      <c r="R5" s="18" t="s">
        <v>63</v>
      </c>
      <c r="S5" s="37" t="s">
        <v>504</v>
      </c>
      <c r="T5" s="10"/>
      <c r="U5" s="10"/>
    </row>
    <row r="6" spans="1:21" ht="63.75" x14ac:dyDescent="0.2">
      <c r="A6" s="17"/>
      <c r="B6" s="10" t="s">
        <v>137</v>
      </c>
      <c r="C6" s="14" t="s">
        <v>96</v>
      </c>
      <c r="D6" s="23"/>
      <c r="E6" s="23"/>
      <c r="F6" s="28" t="s">
        <v>210</v>
      </c>
      <c r="G6" s="23"/>
      <c r="H6" s="27"/>
      <c r="I6" s="17"/>
      <c r="J6" s="21"/>
      <c r="K6" s="20" t="s">
        <v>217</v>
      </c>
      <c r="L6" s="36" t="s">
        <v>498</v>
      </c>
      <c r="M6" s="17"/>
      <c r="N6" s="17"/>
      <c r="O6" s="17"/>
      <c r="P6" s="17"/>
      <c r="Q6" s="17"/>
      <c r="R6" s="18" t="s">
        <v>64</v>
      </c>
      <c r="S6" s="37" t="s">
        <v>505</v>
      </c>
      <c r="T6" s="17"/>
      <c r="U6" s="17"/>
    </row>
    <row r="7" spans="1:21" ht="38.25" x14ac:dyDescent="0.2">
      <c r="A7" s="17"/>
      <c r="B7" s="10" t="s">
        <v>138</v>
      </c>
      <c r="C7" s="14" t="s">
        <v>46</v>
      </c>
      <c r="D7" s="23"/>
      <c r="E7" s="23"/>
      <c r="F7" s="29" t="s">
        <v>211</v>
      </c>
      <c r="G7" s="10"/>
      <c r="H7" s="10"/>
      <c r="I7" s="10"/>
      <c r="J7" s="20"/>
      <c r="K7" s="20" t="s">
        <v>101</v>
      </c>
      <c r="L7" s="10"/>
      <c r="M7" s="10"/>
      <c r="N7" s="10"/>
      <c r="O7" s="10"/>
      <c r="P7" s="10"/>
      <c r="Q7" s="10"/>
      <c r="R7" s="18" t="s">
        <v>65</v>
      </c>
      <c r="S7" s="10"/>
      <c r="T7" s="10"/>
      <c r="U7" s="10"/>
    </row>
    <row r="8" spans="1:21" ht="51" x14ac:dyDescent="0.2">
      <c r="A8" s="17"/>
      <c r="B8" s="10" t="s">
        <v>139</v>
      </c>
      <c r="C8" s="14" t="s">
        <v>97</v>
      </c>
      <c r="D8" s="23"/>
      <c r="E8" s="23"/>
      <c r="F8" s="28" t="s">
        <v>212</v>
      </c>
      <c r="G8" s="10"/>
      <c r="H8" s="10"/>
      <c r="I8" s="10"/>
      <c r="J8" s="20"/>
      <c r="K8" s="20" t="s">
        <v>218</v>
      </c>
      <c r="L8" s="10"/>
      <c r="M8" s="10"/>
      <c r="N8" s="10"/>
      <c r="O8" s="10"/>
      <c r="P8" s="10"/>
      <c r="Q8" s="10"/>
      <c r="R8" s="18" t="s">
        <v>66</v>
      </c>
      <c r="S8" s="10"/>
      <c r="T8" s="10"/>
      <c r="U8" s="10"/>
    </row>
    <row r="9" spans="1:21" ht="63.75" x14ac:dyDescent="0.2">
      <c r="A9" s="17"/>
      <c r="B9" s="10" t="s">
        <v>140</v>
      </c>
      <c r="C9" s="14" t="s">
        <v>98</v>
      </c>
      <c r="D9" s="23"/>
      <c r="E9" s="23"/>
      <c r="F9" s="23"/>
      <c r="G9" s="10"/>
      <c r="H9" s="10"/>
      <c r="I9" s="10"/>
      <c r="J9" s="20"/>
      <c r="K9" s="20" t="s">
        <v>219</v>
      </c>
      <c r="L9" s="10"/>
      <c r="M9" s="10"/>
      <c r="N9" s="10"/>
      <c r="O9" s="10"/>
      <c r="P9" s="10"/>
      <c r="Q9" s="10"/>
      <c r="R9" s="18" t="s">
        <v>67</v>
      </c>
      <c r="S9" s="10"/>
      <c r="T9" s="10"/>
      <c r="U9" s="10"/>
    </row>
    <row r="10" spans="1:21" ht="51" x14ac:dyDescent="0.2">
      <c r="A10" s="17"/>
      <c r="B10" s="10" t="s">
        <v>141</v>
      </c>
      <c r="C10" s="14" t="s">
        <v>99</v>
      </c>
      <c r="D10" s="25"/>
      <c r="E10" s="23"/>
      <c r="F10" s="23"/>
      <c r="G10" s="23"/>
      <c r="H10" s="24"/>
      <c r="I10" s="17"/>
      <c r="J10" s="21"/>
      <c r="K10" s="20" t="s">
        <v>220</v>
      </c>
      <c r="L10" s="17"/>
      <c r="M10" s="17"/>
      <c r="N10" s="17"/>
      <c r="O10" s="17"/>
      <c r="P10" s="17"/>
      <c r="Q10" s="17"/>
      <c r="R10" s="18" t="s">
        <v>68</v>
      </c>
      <c r="S10" s="17"/>
      <c r="T10" s="17"/>
      <c r="U10" s="17"/>
    </row>
    <row r="11" spans="1:21" ht="38.25" x14ac:dyDescent="0.2">
      <c r="A11" s="17"/>
      <c r="B11" s="10" t="s">
        <v>142</v>
      </c>
      <c r="C11" s="14" t="s">
        <v>47</v>
      </c>
      <c r="D11" s="23"/>
      <c r="E11" s="23"/>
      <c r="F11" s="23"/>
      <c r="G11" s="23"/>
      <c r="H11" s="17"/>
      <c r="I11" s="17"/>
      <c r="J11" s="21"/>
      <c r="K11" s="20" t="s">
        <v>221</v>
      </c>
      <c r="L11" s="17"/>
      <c r="M11" s="17"/>
      <c r="N11" s="17"/>
      <c r="O11" s="17"/>
      <c r="P11" s="17"/>
      <c r="Q11" s="17"/>
      <c r="R11" s="18" t="s">
        <v>69</v>
      </c>
      <c r="S11" s="17"/>
      <c r="T11" s="17"/>
      <c r="U11" s="17"/>
    </row>
    <row r="12" spans="1:21" ht="51" x14ac:dyDescent="0.2">
      <c r="A12" s="17"/>
      <c r="B12" s="10" t="s">
        <v>143</v>
      </c>
      <c r="C12" s="14" t="s">
        <v>100</v>
      </c>
      <c r="D12" s="23"/>
      <c r="E12" s="23"/>
      <c r="F12" s="23"/>
      <c r="G12" s="23"/>
      <c r="H12" s="17"/>
      <c r="I12" s="17"/>
      <c r="J12" s="21"/>
      <c r="K12" s="20" t="s">
        <v>222</v>
      </c>
      <c r="L12" s="17"/>
      <c r="M12" s="17"/>
      <c r="N12" s="17"/>
      <c r="O12" s="17"/>
      <c r="P12" s="17"/>
      <c r="Q12" s="17"/>
      <c r="R12" s="18" t="s">
        <v>70</v>
      </c>
      <c r="S12" s="17"/>
      <c r="T12" s="17"/>
      <c r="U12" s="17"/>
    </row>
    <row r="13" spans="1:21" ht="38.25" x14ac:dyDescent="0.2">
      <c r="A13" s="17"/>
      <c r="B13" s="10" t="s">
        <v>144</v>
      </c>
      <c r="C13" s="14" t="s">
        <v>101</v>
      </c>
      <c r="D13" s="23"/>
      <c r="E13" s="23"/>
      <c r="F13" s="23"/>
      <c r="G13" s="23"/>
      <c r="H13" s="17"/>
      <c r="I13" s="17"/>
      <c r="J13" s="17"/>
      <c r="K13" s="17"/>
      <c r="L13" s="17"/>
      <c r="M13" s="17"/>
      <c r="N13" s="17"/>
      <c r="O13" s="17"/>
      <c r="P13" s="17"/>
      <c r="Q13" s="17"/>
      <c r="S13" s="17"/>
      <c r="T13" s="17"/>
      <c r="U13" s="17"/>
    </row>
    <row r="14" spans="1:21" ht="38.25" x14ac:dyDescent="0.2">
      <c r="A14" s="17"/>
      <c r="B14" s="10" t="s">
        <v>145</v>
      </c>
      <c r="C14" s="14" t="s">
        <v>102</v>
      </c>
      <c r="D14" s="23"/>
      <c r="E14" s="23"/>
      <c r="F14" s="23"/>
      <c r="G14" s="23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38.25" x14ac:dyDescent="0.2">
      <c r="A15" s="17"/>
      <c r="B15" s="10" t="s">
        <v>146</v>
      </c>
      <c r="C15" s="14" t="s">
        <v>103</v>
      </c>
      <c r="D15" s="23"/>
      <c r="E15" s="23"/>
      <c r="F15" s="23"/>
      <c r="G15" s="23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51" x14ac:dyDescent="0.2">
      <c r="A16" s="17"/>
      <c r="B16" s="10" t="s">
        <v>147</v>
      </c>
      <c r="C16" s="14" t="s">
        <v>104</v>
      </c>
      <c r="D16" s="23"/>
      <c r="E16" s="23"/>
      <c r="F16" s="23"/>
      <c r="G16" s="2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57" customHeight="1" x14ac:dyDescent="0.2">
      <c r="A17" s="17"/>
      <c r="B17" s="10" t="s">
        <v>148</v>
      </c>
      <c r="C17" s="14" t="s">
        <v>48</v>
      </c>
      <c r="D17" s="23"/>
      <c r="E17" s="23"/>
      <c r="F17" s="23"/>
      <c r="G17" s="23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72.75" customHeight="1" x14ac:dyDescent="0.2">
      <c r="A18" s="17"/>
      <c r="B18" s="17"/>
      <c r="C18" s="14" t="s">
        <v>105</v>
      </c>
      <c r="D18" s="23"/>
      <c r="E18" s="23"/>
      <c r="F18" s="23"/>
      <c r="G18" s="23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48.75" customHeight="1" x14ac:dyDescent="0.2">
      <c r="A19" s="17"/>
      <c r="B19" s="17"/>
      <c r="C19" s="14" t="s">
        <v>106</v>
      </c>
      <c r="D19" s="23"/>
      <c r="E19" s="23"/>
      <c r="F19" s="23"/>
      <c r="G19" s="23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56.25" customHeight="1" x14ac:dyDescent="0.2">
      <c r="A20" s="17"/>
      <c r="B20" s="17"/>
      <c r="C20" s="14" t="s">
        <v>107</v>
      </c>
      <c r="D20" s="23"/>
      <c r="E20" s="23"/>
      <c r="F20" s="23"/>
      <c r="G20" s="23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52.5" customHeight="1" x14ac:dyDescent="0.2">
      <c r="A21" s="17"/>
      <c r="B21" s="17"/>
      <c r="C21" s="14" t="s">
        <v>108</v>
      </c>
      <c r="D21" s="23"/>
      <c r="E21" s="23"/>
      <c r="F21" s="23"/>
      <c r="G21" s="23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56.25" customHeight="1" x14ac:dyDescent="0.2">
      <c r="A22" s="12"/>
      <c r="B22" s="17"/>
      <c r="C22" s="14" t="s">
        <v>109</v>
      </c>
      <c r="D22" s="23"/>
      <c r="E22" s="23"/>
      <c r="F22" s="23"/>
      <c r="G22" s="23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48.75" customHeight="1" x14ac:dyDescent="0.2">
      <c r="A23" s="12"/>
      <c r="B23" s="17"/>
      <c r="C23" s="14" t="s">
        <v>111</v>
      </c>
      <c r="D23" s="23"/>
      <c r="E23" s="23"/>
      <c r="F23" s="23"/>
      <c r="G23" s="23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54" customHeight="1" x14ac:dyDescent="0.2">
      <c r="A24" s="12"/>
      <c r="B24" s="17"/>
      <c r="C24" s="14" t="s">
        <v>110</v>
      </c>
      <c r="D24" s="23"/>
      <c r="E24" s="23"/>
      <c r="F24" s="23"/>
      <c r="G24" s="23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38.25" x14ac:dyDescent="0.2">
      <c r="A25" s="12"/>
      <c r="B25" s="17"/>
      <c r="C25" s="14" t="s">
        <v>112</v>
      </c>
      <c r="D25" s="23"/>
      <c r="E25" s="23"/>
      <c r="F25" s="23"/>
      <c r="G25" s="23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48.75" customHeight="1" x14ac:dyDescent="0.2">
      <c r="A26" s="17"/>
      <c r="B26" s="17"/>
      <c r="C26" s="14" t="s">
        <v>113</v>
      </c>
      <c r="D26" s="23"/>
      <c r="E26" s="23"/>
      <c r="F26" s="23"/>
      <c r="G26" s="23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53.25" customHeight="1" x14ac:dyDescent="0.2">
      <c r="A27" s="17"/>
      <c r="B27" s="17"/>
      <c r="C27" s="14" t="s">
        <v>114</v>
      </c>
      <c r="D27" s="23"/>
      <c r="E27" s="23"/>
      <c r="F27" s="23"/>
      <c r="G27" s="23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41.25" customHeight="1" x14ac:dyDescent="0.2">
      <c r="A28" s="17"/>
      <c r="B28" s="17"/>
      <c r="C28" s="14" t="s">
        <v>54</v>
      </c>
      <c r="D28" s="23"/>
      <c r="E28" s="23"/>
      <c r="F28" s="23"/>
      <c r="G28" s="23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53.25" customHeight="1" x14ac:dyDescent="0.2">
      <c r="A29" s="17"/>
      <c r="B29" s="17"/>
      <c r="C29" s="14" t="s">
        <v>116</v>
      </c>
      <c r="D29" s="23"/>
      <c r="E29" s="23"/>
      <c r="F29" s="23"/>
      <c r="G29" s="23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60" customHeight="1" x14ac:dyDescent="0.2">
      <c r="A30" s="17"/>
      <c r="B30" s="17"/>
      <c r="C30" s="14" t="s">
        <v>115</v>
      </c>
      <c r="D30" s="23"/>
      <c r="E30" s="23"/>
      <c r="F30" s="23"/>
      <c r="G30" s="23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37.5" customHeight="1" x14ac:dyDescent="0.2">
      <c r="A31" s="17"/>
      <c r="B31" s="17"/>
      <c r="C31" s="14" t="s">
        <v>117</v>
      </c>
      <c r="D31" s="23"/>
      <c r="E31" s="23"/>
      <c r="F31" s="23"/>
      <c r="G31" s="23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58.5" customHeight="1" x14ac:dyDescent="0.2">
      <c r="A32" s="17"/>
      <c r="B32" s="17"/>
      <c r="C32" s="14" t="s">
        <v>118</v>
      </c>
      <c r="D32" s="23"/>
      <c r="E32" s="23"/>
      <c r="F32" s="23"/>
      <c r="G32" s="23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71.25" customHeight="1" x14ac:dyDescent="0.2">
      <c r="A33" s="17"/>
      <c r="B33" s="17"/>
      <c r="C33" s="14" t="s">
        <v>119</v>
      </c>
      <c r="D33" s="23"/>
      <c r="E33" s="23"/>
      <c r="F33" s="23"/>
      <c r="G33" s="23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83.25" customHeight="1" x14ac:dyDescent="0.2">
      <c r="A34" s="17"/>
      <c r="B34" s="17"/>
      <c r="C34" s="14" t="s">
        <v>120</v>
      </c>
      <c r="D34" s="23"/>
      <c r="E34" s="23"/>
      <c r="F34" s="23"/>
      <c r="G34" s="23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ht="67.5" customHeight="1" x14ac:dyDescent="0.2">
      <c r="A35" s="17"/>
      <c r="B35" s="17"/>
      <c r="C35" s="14" t="s">
        <v>122</v>
      </c>
      <c r="D35" s="23"/>
      <c r="E35" s="23"/>
      <c r="F35" s="23"/>
      <c r="G35" s="23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48" customHeight="1" x14ac:dyDescent="0.2">
      <c r="A36" s="17"/>
      <c r="B36" s="17"/>
      <c r="C36" s="14" t="s">
        <v>121</v>
      </c>
      <c r="D36" s="23"/>
      <c r="E36" s="23"/>
      <c r="F36" s="23"/>
      <c r="G36" s="23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87" customHeight="1" x14ac:dyDescent="0.2">
      <c r="A37" s="17"/>
      <c r="B37" s="17"/>
      <c r="C37" s="14" t="s">
        <v>123</v>
      </c>
      <c r="D37" s="23"/>
      <c r="E37" s="23"/>
      <c r="F37" s="23"/>
      <c r="G37" s="23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45" customHeight="1" x14ac:dyDescent="0.2">
      <c r="A38" s="17"/>
      <c r="B38" s="17"/>
      <c r="C38" s="14" t="s">
        <v>125</v>
      </c>
      <c r="D38" s="23"/>
      <c r="E38" s="23"/>
      <c r="F38" s="23"/>
      <c r="G38" s="23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47.25" customHeight="1" x14ac:dyDescent="0.2">
      <c r="A39" s="17"/>
      <c r="B39" s="17"/>
      <c r="C39" s="14" t="s">
        <v>124</v>
      </c>
      <c r="D39" s="23"/>
      <c r="E39" s="23"/>
      <c r="F39" s="23"/>
      <c r="G39" s="23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45.75" customHeight="1" x14ac:dyDescent="0.2">
      <c r="A40" s="17"/>
      <c r="B40" s="17"/>
      <c r="C40" s="14" t="s">
        <v>127</v>
      </c>
      <c r="D40" s="23"/>
      <c r="E40" s="23"/>
      <c r="F40" s="23"/>
      <c r="G40" s="23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25.5" x14ac:dyDescent="0.2">
      <c r="A41" s="17"/>
      <c r="B41" s="17"/>
      <c r="C41" s="14" t="s">
        <v>126</v>
      </c>
      <c r="D41" s="23"/>
      <c r="E41" s="23"/>
      <c r="F41" s="23"/>
      <c r="G41" s="23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25.5" x14ac:dyDescent="0.2">
      <c r="A42" s="17"/>
      <c r="B42" s="17"/>
      <c r="C42" s="14" t="s">
        <v>64</v>
      </c>
      <c r="D42" s="23"/>
      <c r="E42" s="23"/>
      <c r="F42" s="23"/>
      <c r="G42" s="23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25.5" x14ac:dyDescent="0.2">
      <c r="A43" s="17"/>
      <c r="B43" s="17"/>
      <c r="C43" s="14" t="s">
        <v>128</v>
      </c>
      <c r="D43" s="23"/>
      <c r="E43" s="23"/>
      <c r="F43" s="23"/>
      <c r="G43" s="23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38.25" x14ac:dyDescent="0.2">
      <c r="A44" s="17"/>
      <c r="B44" s="17"/>
      <c r="C44" s="14" t="s">
        <v>129</v>
      </c>
      <c r="D44" s="23"/>
      <c r="E44" s="23"/>
      <c r="F44" s="23"/>
      <c r="G44" s="23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63.75" x14ac:dyDescent="0.2">
      <c r="A45" s="17"/>
      <c r="B45" s="17"/>
      <c r="C45" s="14" t="s">
        <v>130</v>
      </c>
      <c r="D45" s="23"/>
      <c r="E45" s="23"/>
      <c r="F45" s="23"/>
      <c r="G45" s="23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40.5" customHeight="1" x14ac:dyDescent="0.2">
      <c r="A46" s="17"/>
      <c r="B46" s="17"/>
      <c r="C46" s="14" t="s">
        <v>131</v>
      </c>
      <c r="D46" s="23"/>
      <c r="E46" s="23"/>
      <c r="F46" s="23"/>
      <c r="G46" s="23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55.5" customHeight="1" x14ac:dyDescent="0.2">
      <c r="A47" s="17"/>
      <c r="B47" s="17"/>
      <c r="C47" s="14" t="s">
        <v>132</v>
      </c>
      <c r="D47" s="23"/>
      <c r="E47" s="23"/>
      <c r="F47" s="23"/>
      <c r="G47" s="23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55.5" customHeight="1" x14ac:dyDescent="0.2">
      <c r="A48" s="17"/>
      <c r="B48" s="17"/>
      <c r="C48" s="14" t="s">
        <v>133</v>
      </c>
      <c r="D48" s="23"/>
      <c r="E48" s="23"/>
      <c r="F48" s="23"/>
      <c r="G48" s="23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42.75" customHeight="1" x14ac:dyDescent="0.2">
      <c r="A49" s="17"/>
      <c r="B49" s="17"/>
      <c r="C49" s="14" t="s">
        <v>134</v>
      </c>
      <c r="D49" s="23"/>
      <c r="E49" s="23"/>
      <c r="F49" s="23"/>
      <c r="G49" s="23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40.5" customHeight="1" x14ac:dyDescent="0.2">
      <c r="A50" s="17"/>
      <c r="B50" s="17"/>
      <c r="C50" s="14" t="s">
        <v>135</v>
      </c>
      <c r="D50" s="23"/>
      <c r="E50" s="23"/>
      <c r="F50" s="23"/>
      <c r="G50" s="23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36" customHeight="1" x14ac:dyDescent="0.2">
      <c r="A51" s="17"/>
      <c r="B51" s="17"/>
      <c r="C51" s="14" t="s">
        <v>72</v>
      </c>
      <c r="D51" s="23"/>
      <c r="E51" s="23"/>
      <c r="F51" s="23"/>
      <c r="G51" s="23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ht="65.25" customHeight="1" x14ac:dyDescent="0.2">
      <c r="A52" s="17"/>
      <c r="B52" s="17"/>
      <c r="C52" s="14" t="s">
        <v>136</v>
      </c>
      <c r="D52" s="23"/>
      <c r="E52" s="23"/>
      <c r="F52" s="23"/>
      <c r="G52" s="23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3" ma:contentTypeDescription="Crear nuevo documento." ma:contentTypeScope="" ma:versionID="bb557bfc5f50b0f57fa04daef3bbdf38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c610acdf70702f9da39ddf5582ff4557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8568B5-84E3-489B-AB4E-2B2936C42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8BBC9C-4672-45C7-8C7B-9DAFB3C6A6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0FB43C-C8A4-4378-98CC-77E33BA2D5AE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6f1d2a94-10b3-4315-8e65-29e99209519a"/>
    <ds:schemaRef ds:uri="http://purl.org/dc/elements/1.1/"/>
    <ds:schemaRef ds:uri="http://schemas.openxmlformats.org/package/2006/metadata/core-properties"/>
    <ds:schemaRef ds:uri="a5c77184-e583-448a-9313-172398034e8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25</vt:i4>
      </vt:variant>
    </vt:vector>
  </HeadingPairs>
  <TitlesOfParts>
    <vt:vector size="37" baseType="lpstr">
      <vt:lpstr>PORTADA</vt:lpstr>
      <vt:lpstr>GEOGRAFIA</vt:lpstr>
      <vt:lpstr>EV. GEOGRAFIA</vt:lpstr>
      <vt:lpstr>CARTOGRAFIA</vt:lpstr>
      <vt:lpstr>Otras act. Cartografía</vt:lpstr>
      <vt:lpstr>EV. CARTOGRAFIA</vt:lpstr>
      <vt:lpstr>PONDERACIÓN</vt:lpstr>
      <vt:lpstr>RIESGOS</vt:lpstr>
      <vt:lpstr>LIN-OBJ-PROD</vt:lpstr>
      <vt:lpstr>ÁREAS IGN-JJHM</vt:lpstr>
      <vt:lpstr>UNIDADES DE MEDIDA</vt:lpstr>
      <vt:lpstr>LISTADO CLASIFICADOR</vt:lpstr>
      <vt:lpstr>CARTOGRAFIA!Área_de_impresión</vt:lpstr>
      <vt:lpstr>GEOGRAFIA!Área_de_impresión</vt:lpstr>
      <vt:lpstr>'Otras act. Cartografía'!Área_de_impresión</vt:lpstr>
      <vt:lpstr>PORTADA!Área_de_impresión</vt:lpstr>
      <vt:lpstr>Lineamiento_1._Asegurar_la_sostenibilidad_financiera</vt:lpstr>
      <vt:lpstr>Lineamiento_2._Proveer_un_eficiente_servicio_a_los_usuarios</vt:lpstr>
      <vt:lpstr>Lineamiento_3._Posicionar_al_IGNJJHM_como_el_rector_de_la_geografía_nacional.</vt:lpstr>
      <vt:lpstr>Lineamiento_4._Asegurar_la_eficiencia_de_los_procesos_internos_y_del_personal</vt:lpstr>
      <vt:lpstr>LINEAMIENTOS_ESTRATÉGICOS</vt:lpstr>
      <vt:lpstr>Obj._1.1_Financiamiento_Público_Logrado</vt:lpstr>
      <vt:lpstr>Obj._1.3_Acuerdos_de_asesoría_asistencia_y_cooperación_mediante_alianzas_público_público_y_público_privadas_nacionales_e_internacionales.</vt:lpstr>
      <vt:lpstr>Obj._2.1_Público_con_Acceso_a_los_Servicios_de_Información_Geoespacial</vt:lpstr>
      <vt:lpstr>Obj._2.2_Informaciones_Datos_Geoespaciales_y_Asesorías_para_el_Desarrollo_del_Sector_Público_Privado_Educativo_y_Científico_Disponibles.</vt:lpstr>
      <vt:lpstr>Obj._3.1_Promover_el_Instituto_y_su_Posicionamiento_como_Organismo_Rector.</vt:lpstr>
      <vt:lpstr>Obj._3.2_Desarrollar_Relaciones_Interinstitucionales_y_Lograr_Alianzas_Estratégicas_Público_Público_y_Público_Privadas_para_Crear_Sinergia.</vt:lpstr>
      <vt:lpstr>Obj._3.3_Crear_un_Marco_Normativo_Políticas_y_Metodologías_en_Materia_de_Geografía_Cartografía_y_Geodesia.</vt:lpstr>
      <vt:lpstr>Obj._3.4_Crear_Centralizar_y_Gestionar_los_Archivos_de_Datos_Geográficos_y_Cartográficos_a_Nivel_Nacional.</vt:lpstr>
      <vt:lpstr>Obj._3.5_Promover_la_Integración_de_la_Sociedad_al_Conocimiento_y_Cuidado_de_la_Geografía.</vt:lpstr>
      <vt:lpstr>Obj._3.7_Gestionar_la_Infraestructura_de_Datos_Espaciales_De_La_República_Dominicana_IDE_RD.</vt:lpstr>
      <vt:lpstr>Obj._4.1_Direccionamiento_Estratégico_Operativo_y_Arquitectura_Organizacional_Definidos.</vt:lpstr>
      <vt:lpstr>Obj._4.2_Asegurar_el_Uso_de_la_Tecnología_de_Punta.</vt:lpstr>
      <vt:lpstr>Obj._4.3_Asegurar_y_Fortalecer_las_Capacidades_Técnicas_y_Competencias_Necesarias_del_Personal.</vt:lpstr>
      <vt:lpstr>Obj._4.4_Fortalecer_la_Integración_Comunicaciones_y_Trabajo_de_Todo_el_Personal.</vt:lpstr>
      <vt:lpstr>CARTOGRAFIA!Títulos_a_imprimir</vt:lpstr>
      <vt:lpstr>GEOGRAFIA!Títulos_a_imprimir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</dc:creator>
  <cp:lastModifiedBy>Laura Isabel Guzmán</cp:lastModifiedBy>
  <cp:lastPrinted>2021-12-17T15:10:41Z</cp:lastPrinted>
  <dcterms:created xsi:type="dcterms:W3CDTF">2016-03-04T07:28:06Z</dcterms:created>
  <dcterms:modified xsi:type="dcterms:W3CDTF">2021-12-17T16:27:32Z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