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defaultThemeVersion="166925"/>
  <mc:AlternateContent xmlns:mc="http://schemas.openxmlformats.org/markup-compatibility/2006">
    <mc:Choice Requires="x15">
      <x15ac:absPath xmlns:x15ac="http://schemas.microsoft.com/office/spreadsheetml/2010/11/ac" url="\\svr-file-01\Administrativo\2022\Contabilidad\Diciembre 2022\Cierre Fiscal 2022\SISANOC\"/>
    </mc:Choice>
  </mc:AlternateContent>
  <xr:revisionPtr revIDLastSave="0" documentId="13_ncr:1_{490C0573-585D-4015-AB3B-2D26C828C58E}" xr6:coauthVersionLast="36" xr6:coauthVersionMax="36" xr10:uidLastSave="{00000000-0000-0000-0000-000000000000}"/>
  <bookViews>
    <workbookView xWindow="0" yWindow="0" windowWidth="14970" windowHeight="7815" activeTab="1" xr2:uid="{B2C95DA6-DA1A-4E03-853A-15BEE426E379}"/>
  </bookViews>
  <sheets>
    <sheet name="Notas 1-6" sheetId="2" r:id="rId1"/>
    <sheet name="Notas 7-18" sheetId="1" r:id="rId2"/>
  </sheets>
  <externalReferences>
    <externalReference r:id="rId3"/>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1" i="1" l="1"/>
  <c r="C134" i="1"/>
  <c r="E280" i="1"/>
  <c r="C280" i="1"/>
  <c r="C231" i="1"/>
  <c r="E230" i="1"/>
  <c r="E232" i="1" s="1"/>
  <c r="C230" i="1"/>
  <c r="C229" i="1"/>
  <c r="C228" i="1"/>
  <c r="C232" i="1" s="1"/>
  <c r="E212" i="1"/>
  <c r="E210" i="1"/>
  <c r="C210" i="1"/>
  <c r="E168" i="1"/>
  <c r="C168" i="1"/>
  <c r="E157" i="1"/>
  <c r="C157" i="1"/>
  <c r="E134" i="1"/>
  <c r="E118" i="1"/>
  <c r="C115" i="1"/>
  <c r="C118" i="1" s="1"/>
  <c r="E105" i="1"/>
  <c r="C105" i="1"/>
  <c r="E101" i="1"/>
  <c r="E106" i="1" s="1"/>
  <c r="C106" i="1"/>
  <c r="G88" i="1"/>
  <c r="G89" i="1" s="1"/>
  <c r="C88" i="1"/>
  <c r="E87" i="1"/>
  <c r="I87" i="1" s="1"/>
  <c r="I88" i="1" s="1"/>
  <c r="I86" i="1"/>
  <c r="I85" i="1"/>
  <c r="I84" i="1"/>
  <c r="I89" i="1" s="1"/>
  <c r="H84" i="1"/>
  <c r="G84" i="1"/>
  <c r="F84" i="1"/>
  <c r="E84" i="1"/>
  <c r="C84" i="1"/>
  <c r="C89" i="1" s="1"/>
  <c r="I83" i="1"/>
  <c r="I82" i="1"/>
  <c r="G75" i="1"/>
  <c r="G76" i="1" s="1"/>
  <c r="E75" i="1"/>
  <c r="C75" i="1"/>
  <c r="I74" i="1"/>
  <c r="I73" i="1"/>
  <c r="I75" i="1" s="1"/>
  <c r="G71" i="1"/>
  <c r="E71" i="1"/>
  <c r="E76" i="1" s="1"/>
  <c r="C71" i="1"/>
  <c r="C76" i="1" s="1"/>
  <c r="I70" i="1"/>
  <c r="I69" i="1"/>
  <c r="I71" i="1" s="1"/>
  <c r="G52" i="1"/>
  <c r="I52" i="1" s="1"/>
  <c r="E52" i="1"/>
  <c r="C52" i="1"/>
  <c r="C53" i="1" s="1"/>
  <c r="I51" i="1"/>
  <c r="I50" i="1"/>
  <c r="G48" i="1"/>
  <c r="E48" i="1"/>
  <c r="E53" i="1" s="1"/>
  <c r="E26" i="1" s="1"/>
  <c r="I46" i="1"/>
  <c r="I45" i="1"/>
  <c r="I48" i="1" s="1"/>
  <c r="H40" i="1"/>
  <c r="C40" i="1"/>
  <c r="C25" i="1" s="1"/>
  <c r="C28" i="1" s="1"/>
  <c r="G39" i="1"/>
  <c r="G40" i="1" s="1"/>
  <c r="C27" i="1" s="1"/>
  <c r="E38" i="1"/>
  <c r="E39" i="1" s="1"/>
  <c r="I39" i="1" s="1"/>
  <c r="I37" i="1"/>
  <c r="G35" i="1"/>
  <c r="E35" i="1"/>
  <c r="E40" i="1" s="1"/>
  <c r="C26" i="1" s="1"/>
  <c r="I34" i="1"/>
  <c r="I33" i="1"/>
  <c r="I35" i="1" s="1"/>
  <c r="I40" i="1" s="1"/>
  <c r="E18" i="1"/>
  <c r="C17" i="1"/>
  <c r="C18" i="1" s="1"/>
  <c r="C15" i="1"/>
  <c r="E7" i="1"/>
  <c r="C7" i="1"/>
  <c r="E25" i="1" l="1"/>
  <c r="C212" i="1"/>
  <c r="C285" i="1" s="1"/>
  <c r="C287" i="1" s="1"/>
  <c r="I76" i="1"/>
  <c r="E285" i="1"/>
  <c r="E287" i="1" s="1"/>
  <c r="G53" i="1"/>
  <c r="E27" i="1" s="1"/>
  <c r="I38" i="1"/>
  <c r="E88" i="1"/>
  <c r="E89" i="1" s="1"/>
  <c r="C211" i="1"/>
  <c r="I53" i="1" l="1"/>
  <c r="C219" i="1"/>
  <c r="C217" i="1"/>
  <c r="C222" i="1" s="1"/>
  <c r="E28" i="1"/>
</calcChain>
</file>

<file path=xl/sharedStrings.xml><?xml version="1.0" encoding="utf-8"?>
<sst xmlns="http://schemas.openxmlformats.org/spreadsheetml/2006/main" count="258" uniqueCount="207">
  <si>
    <t>Nota #7 Efectivo y equivalentes de efectivo.</t>
  </si>
  <si>
    <t>Un detalle del efectivo y equivalente de efectivo al 31 de diciembre del 2022 y 2021 es como sigue:</t>
  </si>
  <si>
    <t xml:space="preserve">                    Descripción                                                                                   </t>
  </si>
  <si>
    <t>Sub cuenta Unica del tesoro 0100206000</t>
  </si>
  <si>
    <t>Sub cuenta Unica del tesoro 7267001001</t>
  </si>
  <si>
    <t>Nota #8  Inventario</t>
  </si>
  <si>
    <t>Un detalle de las cuenta de inventario al 31 de diciembre del 2022 y 2021, es como sigue:</t>
  </si>
  <si>
    <t>Balance Inicial (Materiales y suministros) consumo</t>
  </si>
  <si>
    <t xml:space="preserve">Mas:compra </t>
  </si>
  <si>
    <t>Consumo</t>
  </si>
  <si>
    <t>Inventario final</t>
  </si>
  <si>
    <t>Nota #9  Pagos Anticipados</t>
  </si>
  <si>
    <t>Un detalle de los pagos anticipados al 31 de diciembre del 2022 y 2021, es como sigue:</t>
  </si>
  <si>
    <t>Depositos y  Fianzas</t>
  </si>
  <si>
    <t>Seguro Bienes Muebles</t>
  </si>
  <si>
    <t>Licencias Informaticas</t>
  </si>
  <si>
    <t>Total</t>
  </si>
  <si>
    <t>Fianzas  y depositos</t>
  </si>
  <si>
    <t>Seguros de bienes muebles</t>
  </si>
  <si>
    <t>Licencias de Informatica</t>
  </si>
  <si>
    <t>Costos:</t>
  </si>
  <si>
    <t>Costos de adquisicion</t>
  </si>
  <si>
    <t>Adiciones</t>
  </si>
  <si>
    <t>-</t>
  </si>
  <si>
    <t>Saldo final periodo</t>
  </si>
  <si>
    <t>Depreciacion acumulada al inicio del periodo</t>
  </si>
  <si>
    <t>Cargo del periodo</t>
  </si>
  <si>
    <t>Saldo final del periodo</t>
  </si>
  <si>
    <t>Pagos Anticipado netos</t>
  </si>
  <si>
    <t>Seguros de Bienes muebles</t>
  </si>
  <si>
    <t>Nota #10 Propiedad planta y equipo</t>
  </si>
  <si>
    <t>Un detalle de los activos fijos al 31 de diciembre del 2022 y 2021 es como sigue:</t>
  </si>
  <si>
    <t>Maquinarias y Equipos</t>
  </si>
  <si>
    <t>Mob. Y equipos de ofic.</t>
  </si>
  <si>
    <t>Equipos Transp. Y Otros</t>
  </si>
  <si>
    <t>Costos de Adquisicion 2021</t>
  </si>
  <si>
    <t>Saldo al final del periodo</t>
  </si>
  <si>
    <t>Dep. Acum. Al inicio del periodo</t>
  </si>
  <si>
    <t>Prop. Planta y equipos netos 2022</t>
  </si>
  <si>
    <t>Costos de Adquisicion 2020</t>
  </si>
  <si>
    <t>Prop. Plata y equipos netos 2021</t>
  </si>
  <si>
    <t>Nota: la diferencia existente entre el reporte del SIAB y lo presentado en los Estados Financieros se debe a Activos fijos sin registrar por valor  $1,3166,938.19</t>
  </si>
  <si>
    <t>Nota #11 Activos Intangibles</t>
  </si>
  <si>
    <t>Un detalle de las partidas de activos intangibles al 31 de diciembre de 2022 y 2021 es como sigue:</t>
  </si>
  <si>
    <t>Costo de Adquisicion Bienes Intagibles(Programas de Software)</t>
  </si>
  <si>
    <t xml:space="preserve">Adiciones </t>
  </si>
  <si>
    <t>Saldo al final del Periodo</t>
  </si>
  <si>
    <t xml:space="preserve">Depreciación Acumulada al inicio del Periodo </t>
  </si>
  <si>
    <t>Cargo depreciación del Periodo</t>
  </si>
  <si>
    <t xml:space="preserve">Saldo al final del Periodo </t>
  </si>
  <si>
    <t xml:space="preserve">Activos Intagibles </t>
  </si>
  <si>
    <t xml:space="preserve">Nota: la diferencia existente entre el reporte del SIAB y lo presentado en los Estados Financieros se debe a registros de licencias de informatica por valor de $388,334.43 que no han sido descargada del sistema, correspondiente a años anteriores. </t>
  </si>
  <si>
    <t xml:space="preserve">Nota#  12 Patrimonio Institucional </t>
  </si>
  <si>
    <t>Un detalle de las partidas del patrimonio institucional al 31 de diciembre de 2022 y 2021 es como sigue:</t>
  </si>
  <si>
    <t>Resultado Positivo (Ahorro) Negativo (Desahorro)</t>
  </si>
  <si>
    <t>Resultados Acumulados</t>
  </si>
  <si>
    <t>Ajuste al patrimonio</t>
  </si>
  <si>
    <t xml:space="preserve">Nota# 13  Ingresos </t>
  </si>
  <si>
    <t>Un detalle de las partidas de ingresos al 31 de diciembre 2022 y 2021 es como sigue:</t>
  </si>
  <si>
    <t>Transferencias Corrientes del  Gobierno Central</t>
  </si>
  <si>
    <t>Tranferencias de Capital del Gobierno Central</t>
  </si>
  <si>
    <t>Nota: La transferencia de $2,095,076.83, correspondiente al 2021, pero su fecha de imputacion fue de 05/01/2022, por lo que se registro su ingreso en el 2022.</t>
  </si>
  <si>
    <t xml:space="preserve"> Nota # 14 Sueldos, Salarios y beneficios a empleados</t>
  </si>
  <si>
    <t>Un detalle de las cuentas sueldos, salarios, beneficios a empleados al 31 de diciembre 2022 y 2021 es como sigue:</t>
  </si>
  <si>
    <t xml:space="preserve">Sueldos Fijos                                                                                                 </t>
  </si>
  <si>
    <t>Sueldo al personal contratado</t>
  </si>
  <si>
    <t>Compensacion por Servicios de Seguridad</t>
  </si>
  <si>
    <t>Contribuciones al seguro de salud</t>
  </si>
  <si>
    <t>Contribuciones al seguro de pensiones</t>
  </si>
  <si>
    <t>Contribuciones al seguro riesgos laborales</t>
  </si>
  <si>
    <t>Sueldo Anual No. 13</t>
  </si>
  <si>
    <t>Incentivo por Rendimiento Individual</t>
  </si>
  <si>
    <t>Compensación por cumplimiento de indicadores del MAP</t>
  </si>
  <si>
    <t>Gratificaciones por pasantia</t>
  </si>
  <si>
    <t>Prestación laboral por desvinculación</t>
  </si>
  <si>
    <t xml:space="preserve">Vacaciones                                                                                               </t>
  </si>
  <si>
    <t>Becas Nacionales a Empleados</t>
  </si>
  <si>
    <t>Seguro de personas</t>
  </si>
  <si>
    <t xml:space="preserve"> Nota # 15 Subvenciones y otros pagos de Transferias </t>
  </si>
  <si>
    <t>Nota# 16 Suministro y materiales para consumo</t>
  </si>
  <si>
    <t>Un detalle de los gastos de suministro y materiales para consumo al  31 de diciembre 2022 y 2021 es como sigue:</t>
  </si>
  <si>
    <t>Alimentos y bebidas</t>
  </si>
  <si>
    <t>Prenda de Vestir</t>
  </si>
  <si>
    <t>Papel de Escritorio</t>
  </si>
  <si>
    <t>Productos de papel y cartón</t>
  </si>
  <si>
    <t>Producto de Artes Graficas</t>
  </si>
  <si>
    <t>Productos de cemento, cal, asbesto, yeso y arcilla</t>
  </si>
  <si>
    <t>Herramientas menores</t>
  </si>
  <si>
    <t>Combustible y lubricantes</t>
  </si>
  <si>
    <t>Pinturas, lacas, barnices, diluyentes y absorbentes para pinturas</t>
  </si>
  <si>
    <t>Otros productos quimicos y conexos</t>
  </si>
  <si>
    <t>Útiles y materiales de limpieza e higiene</t>
  </si>
  <si>
    <t>Útiles de escritorio e informática</t>
  </si>
  <si>
    <t>Útiles de cocina y comedor</t>
  </si>
  <si>
    <t>Productos eléctricos afines</t>
  </si>
  <si>
    <t>Otros Repuestos y accesorios menores</t>
  </si>
  <si>
    <t>Accesorios</t>
  </si>
  <si>
    <t xml:space="preserve">Productos y útiles diversos </t>
  </si>
  <si>
    <t>Sub Total</t>
  </si>
  <si>
    <t xml:space="preserve"> Inventario Consumido</t>
  </si>
  <si>
    <t>Nota:</t>
  </si>
  <si>
    <t>Inventario Cosumido</t>
  </si>
  <si>
    <t xml:space="preserve">Nota# 17 Gastos de depreciación y amortización </t>
  </si>
  <si>
    <t>Un detalle de los gastos de depreciación y amortización al  31 de diciembre 2022 y 2021 es como sigue:</t>
  </si>
  <si>
    <t>Depreciacion maquinarias y equipos</t>
  </si>
  <si>
    <t>Depreciacion mobiliario y equipo de oficina</t>
  </si>
  <si>
    <t>Depreciacion equipos de transporte y otros</t>
  </si>
  <si>
    <t>Amortización Bienes Intangibles</t>
  </si>
  <si>
    <t xml:space="preserve">Nota# 18 Otros gastos </t>
  </si>
  <si>
    <t>Un detalle de otros gastos  al  31 de diciembre de 2022 y 2021 es como sigue:</t>
  </si>
  <si>
    <t>Teléfonos local</t>
  </si>
  <si>
    <t>Servicio de internet y television</t>
  </si>
  <si>
    <t>Energía eléctrica</t>
  </si>
  <si>
    <t>Publicidad y propaganda</t>
  </si>
  <si>
    <t>Impresión, Encuadernacion y rotulacion</t>
  </si>
  <si>
    <t>Viáticos dentro del país</t>
  </si>
  <si>
    <t>Alquileres y renta de edificio</t>
  </si>
  <si>
    <t>Alquiler y renta de equipos</t>
  </si>
  <si>
    <t>Seguro de bienes muebles</t>
  </si>
  <si>
    <t>Licencias informáticas</t>
  </si>
  <si>
    <t>Reparaciones y mantenimientos menores en edificaciones</t>
  </si>
  <si>
    <t>Mant. y Rep., Servicios de pintura y sus derivados</t>
  </si>
  <si>
    <t>Mant. y Rep. Eq. De Tracción y Elevación</t>
  </si>
  <si>
    <t>Fumigación</t>
  </si>
  <si>
    <t>Eventos Generales</t>
  </si>
  <si>
    <t>Servicios Jurídico</t>
  </si>
  <si>
    <t>Servicios capacitación</t>
  </si>
  <si>
    <t>Servicios Profesionales</t>
  </si>
  <si>
    <t>Servicios de alimentación</t>
  </si>
  <si>
    <t>Impuestos</t>
  </si>
  <si>
    <t>Total Gastos</t>
  </si>
  <si>
    <r>
      <t>INSTITUTO GEOGRÁFICO NACIONAL</t>
    </r>
    <r>
      <rPr>
        <sz val="11"/>
        <color rgb="FF000000"/>
        <rFont val="Times New Roman"/>
        <family val="1"/>
      </rPr>
      <t> </t>
    </r>
  </si>
  <si>
    <r>
      <t>“José Joaquín Hungría Morell”</t>
    </r>
    <r>
      <rPr>
        <sz val="11"/>
        <color rgb="FF000000"/>
        <rFont val="Times New Roman"/>
        <family val="1"/>
      </rPr>
      <t> </t>
    </r>
  </si>
  <si>
    <t>Notas Estados Financieros Cierre Fiscal diciembre 2022-2021</t>
  </si>
  <si>
    <t>NOTA 1: Entidad Económica</t>
  </si>
  <si>
    <t>El Instituto Geográfico Nacional José Joaquín Hungría Morell (IGN-JJHM), se crea mediante la Ley 208-14, d/f 30 de junio 2014, como un organismo público descentralizado, con autonomía administrativa, técnica, económica y financiera, con personalidad jurídica propia y con plena capacidad de obrar para cumplir sus obligaciones, iniciando sus operaciones en enero 2016. </t>
  </si>
  <si>
    <t>Está adscrito al Ministerio de Economía Planificación y Desarrollo, quien ejercerá sobre ésta la potestad de tutela, a los fines de verificar que su funcionamiento se ajuste con las disposiciones legales establecidas.  </t>
  </si>
  <si>
    <t>El Instituto Geográfico Nacional José Joaquín Hungría Morell (IGN-JJHM), es el órgano del Estado dominicano, responsable de la formulación de las políticas y las acciones que de ellas se deriven en las áreas de Geografía, Cartografía y Geodesia y sus aplicaciones, así como de la planificación, organización, dirección, coordinación, ejecución, aprobación y control de las actividades encaminadas a la elaboración de la cartografía nacional y del archivo de datos geográficos del país.  </t>
  </si>
  <si>
    <t>Además, realiza el Levantamiento Cartográfico por métodos convencionales y aquellos que surgieren producto de los avances tecnológicos, relacionados con estudios de las Ciencias Geográficas y que el país requiere para su desarrollo sostenible. </t>
  </si>
  <si>
    <t>La Cartografía concerniente a la seguridad del país y que cuya información responda a fines estratégicos militares del estado dominicano corresponde al Ministerio de las Fuerzas Armadas.</t>
  </si>
  <si>
    <t>Funciones del Instituto Geográfico Nacional José Joaquín Hungría Morell (IGN-JJHM): </t>
  </si>
  <si>
    <t>1) Establecer políticas generales tendentes al fortalecimiento, protección y desarrollo en las áreas de Geografía, Cartografía y Geodesia.  </t>
  </si>
  <si>
    <t>2) Organizar las actividades encaminadas al perfeccionamiento y fortalecimiento del Sistema Geodésico Nacional.  </t>
  </si>
  <si>
    <t>3) Promover por métodos convencionales, relaciones con organismos oficiales y privados, asesorías técnicas, investigaciones nacionales y extranjeras, especialización promocional, educación, y la integración de la sociedad al conocimiento y cuidado en los campos de su actividad.</t>
  </si>
  <si>
    <t>4) Apoyar a organismos en las tomas de decisiones sobre el área de su competencia. </t>
  </si>
  <si>
    <t>5) Regular todo lo relativo a la preparación, edición y emisión de la Cartografía Nacional y del Archivo de Datos Geográficos del país.  </t>
  </si>
  <si>
    <t>6) Cumplir cualquier otra función que le sea atribuida en el marco de las leyes y el reglamento de aplicación.  </t>
  </si>
  <si>
    <r>
      <t>Ubicación Geográfica</t>
    </r>
    <r>
      <rPr>
        <b/>
        <sz val="11"/>
        <rFont val="Times New Roman"/>
        <family val="1"/>
      </rPr>
      <t> </t>
    </r>
  </si>
  <si>
    <t>El Instituto Geográfico Nacional José Joaquín Hungría Morell (IGN-JJHM) está ubicado en la Calle Jonás Salk esq.  Benigno Filomeno de Rojas, No. 101, Zona Universitaria, Santo Domingo, República Dominicana. </t>
  </si>
  <si>
    <r>
      <t>Funcionarios que lo integran</t>
    </r>
    <r>
      <rPr>
        <sz val="11"/>
        <rFont val="Times New Roman"/>
        <family val="1"/>
      </rPr>
      <t> </t>
    </r>
  </si>
  <si>
    <t>Bolívar Troncoso Morales              Director General </t>
  </si>
  <si>
    <t>María Lajara de Ruiz                      Encargada Administrativa Financiera </t>
  </si>
  <si>
    <t>Brenda Y. Matos De Ogando         Encargada De Contabilidad </t>
  </si>
  <si>
    <r>
      <t>Nota 2. Base de preparación de los Estados Financieros</t>
    </r>
    <r>
      <rPr>
        <sz val="11"/>
        <color rgb="FF000000"/>
        <rFont val="Times New Roman"/>
        <family val="1"/>
      </rPr>
      <t> </t>
    </r>
  </si>
  <si>
    <t>La formulación de los Estados Financieros, de los cuales forman parte las presentes notas, se basan fundamentalmente, en la normativa contable emitida por la Dirección General de Contabilidad Gubernamental (DIGECOG) y hasta donde es posible su aplicación, en las Normas Internacionales de Contabilidad para el Sector Público (NICSP). </t>
  </si>
  <si>
    <t>Los Estados Financieros están elaborados de conformidad con la ley 126-01, su Reglamento de Aplicación y las Normas de Corte semestral, emitidas por DIGECOG para el periodo 2022. </t>
  </si>
  <si>
    <t>El método utilizado para la presentación, de los Estados financieros es sobre la base de acumulación o devengo, conforme a las estipulaciones de las NICSP 24. </t>
  </si>
  <si>
    <t>Esta institución presenta su presupuesto aprobado según la base contable de efectivo, siguiendo una clasificación de pago por objeto. El presupuesto aprobado cubre el periodo que va desde el 1 de enero al 31 de diciembre 2022-2021. Y es incluido como información suplementaria en los Estados Financieros y sus notas.  </t>
  </si>
  <si>
    <t>  </t>
  </si>
  <si>
    <r>
      <t>Nota 3. Moneda Funcional y de Presentación</t>
    </r>
    <r>
      <rPr>
        <sz val="11"/>
        <color rgb="FF000000"/>
        <rFont val="Times New Roman"/>
        <family val="1"/>
      </rPr>
      <t>. </t>
    </r>
  </si>
  <si>
    <t>La moneda funcional de la Entidad es peso dominicano (RD$) es la moneda de curso legal de la Republica Dominicana, por lo que todas las cifras presentadas en los estados financieros presentados están expresadas en dicha moneda. </t>
  </si>
  <si>
    <r>
      <t>Nota 4. Uso estimado y Juicio </t>
    </r>
    <r>
      <rPr>
        <sz val="11"/>
        <color rgb="FF000000"/>
        <rFont val="Times New Roman"/>
        <family val="1"/>
      </rPr>
      <t> </t>
    </r>
  </si>
  <si>
    <t>La preparación de los Estados Financieros de conformidad con las Normas Internacionales de Contabilidad del Sector público (NICSP) requiere que la administración realice juicios, estimaciones y supuestos que afectan la aplicación de las políticas contables y los montos de los elementos de los estados financieros (activos, pasivos, ingresos y gastos) reportados. Los resultados reales pueden diferir de estas estimaciones.</t>
  </si>
  <si>
    <t>Las estimaciones y supuestos relevantes son revisados regularmente, los efectos de estas revisiones son reconocidas prospectivamente. </t>
  </si>
  <si>
    <t>Medición de los valores razonables</t>
  </si>
  <si>
    <t>La Entidad cuenta con un marco de control establecido en relación con el cálculo de los valores razonables y tiene la responsabilidad general por la supervisión de todas las mediciones significativas de éste, incluyendo los de Nivel 3. </t>
  </si>
  <si>
    <t>Cuando se mide el valor razonable de un activo o pasivo, Instituto Geográfico Nacional José Joaquín Hungría Morell (IGN-JJHM), utiliza, siempre que sea posible, precios cotizados en un mercado activo.  </t>
  </si>
  <si>
    <t>Si el mercado para un activo o pasivo no es activo, la Entidad establecerá el valor razonable utilizando una técnica de valoración. Con ésta se busca establecer cuál sería, a la fecha de medición, el precio de una transacción realizada.  </t>
  </si>
  <si>
    <t>Los valores se clasifican en niveles distintos dentro de una jerarquía como sigue: </t>
  </si>
  <si>
    <t>Nivel 1: Precios cotizados (no-ajustados) en mercados activos para activos o pasivos idénticos. </t>
  </si>
  <si>
    <t>Nivel 2: Datos diferentes de los precios cotizados incluidos en el Nivel 1, que sean observables para el activo o pasivo, ya sea directa (precios) o indirectamente (derivados de los precios). </t>
  </si>
  <si>
    <t>Nivel 3: Datos para el activo o pasivo que no se basan en datos de mercado observables (variables no observables).  </t>
  </si>
  <si>
    <t>Si las variables usadas para medir el valor razonable de un activo o pasivo pueden clasificarse en niveles distintos de la jerarquía del valor razonable, entonces la medición se clasifica en su totalidad en el mismo nivel de la jerarquía que la variable de nivel más bajo que sea significativa para la medición total. </t>
  </si>
  <si>
    <t>Instituto Geográfico Nacional José Joaquín Hungría Morell (IGN-JJHM), reconoce las transferencias entre los niveles de la jerarquía del valor razonable al final del período sobre el que se informa durante el que ocurrió el cambio. </t>
  </si>
  <si>
    <r>
      <t>Nota 5. Base de medición</t>
    </r>
    <r>
      <rPr>
        <sz val="11"/>
        <color rgb="FF000000"/>
        <rFont val="Times New Roman"/>
        <family val="1"/>
      </rPr>
      <t> </t>
    </r>
  </si>
  <si>
    <t>Estos estados financieros han sido preparados sobre la base del costo histórico. </t>
  </si>
  <si>
    <r>
      <t>Nota 6. Resumen de políticas contables significativas</t>
    </r>
    <r>
      <rPr>
        <sz val="11"/>
        <color rgb="FF000000"/>
        <rFont val="Times New Roman"/>
        <family val="1"/>
      </rPr>
      <t> </t>
    </r>
  </si>
  <si>
    <t>Aquí se detalla todo lo relacionado con las principales políticas contables significativas, aplicadas consistentemente a los períodos sobre los que se informa. </t>
  </si>
  <si>
    <t>Las informaciones para la elaboración de dichos estados fueron extraídas y validada de los Sistema de Administración de Bienes (SIAB) y el SIGEF. </t>
  </si>
  <si>
    <r>
      <t>Cuentas por cobrar y por pagar</t>
    </r>
    <r>
      <rPr>
        <sz val="11"/>
        <color rgb="FF000000"/>
        <rFont val="Times New Roman"/>
        <family val="1"/>
      </rPr>
      <t> </t>
    </r>
  </si>
  <si>
    <t>Los pasivos son reconocidos cuando se ha recibido el bien o servicio que los genera, independiente del momento en el que se realiza el pago. </t>
  </si>
  <si>
    <t>Los pasivos son dados de baja cuando los compromisos son saldados o expira el compromiso. </t>
  </si>
  <si>
    <r>
      <t>Mobiliarios y equipos</t>
    </r>
    <r>
      <rPr>
        <sz val="11"/>
        <rFont val="Times New Roman"/>
        <family val="1"/>
      </rPr>
      <t> </t>
    </r>
  </si>
  <si>
    <r>
      <t>Reconocimiento y medición</t>
    </r>
    <r>
      <rPr>
        <sz val="11"/>
        <rFont val="Times New Roman"/>
        <family val="1"/>
      </rPr>
      <t> </t>
    </r>
  </si>
  <si>
    <t>Las partidas de mobiliarios y equipos son medidas al costo de adquisición menos la depreciación acumulada y pérdidas por deterioro. </t>
  </si>
  <si>
    <t>Si partes significativas de un elemento de mobiliarios y equipos tiene vida útil diferente, se contabiliza como elementos separados de mobiliarios y equipos. </t>
  </si>
  <si>
    <t>Cualquier ganancia o pérdida procedente de la disposición de un elemento de mobiliarios y equipos (calculada como la diferencia entre el valor obtenido de la disposición y el valor en libros del activo) se reconoce en resultados. </t>
  </si>
  <si>
    <r>
      <t>Costos posteriores</t>
    </r>
    <r>
      <rPr>
        <sz val="11"/>
        <color rgb="FF000000"/>
        <rFont val="Times New Roman"/>
        <family val="1"/>
      </rPr>
      <t> </t>
    </r>
  </si>
  <si>
    <t>Los desembolsos posteriores se capitalizan solo si es probable que el Instituto Geográfico Nacional José Joaquín Hungría Morell (IGN-JJHM), reciba los beneficios económicos futuros asociados con los costos. Las reparaciones y mantenimientos continuos se registran como gastos en resultados cuando se incurren.  </t>
  </si>
  <si>
    <r>
      <t>Depreciación</t>
    </r>
    <r>
      <rPr>
        <sz val="11"/>
        <color rgb="FF000000"/>
        <rFont val="Times New Roman"/>
        <family val="1"/>
      </rPr>
      <t> </t>
    </r>
  </si>
  <si>
    <t>La depreciación se calcula sobre el monto depreciable, que corresponde al costo de un activo u otro monto que se sustituye por el costo menos su valor residual. </t>
  </si>
  <si>
    <t>La depreciación es reconocida en resultados con base en el método de línea recta sobre las vidas útiles estimadas de cada parte de una partida de mobiliarios y equipos, puesto que estas reflejan con mayor exactitud el patrón de consumo esperado de los beneficios económicos futuros relacionados con el activo. </t>
  </si>
  <si>
    <t>Los elementos de mobiliarios y equipos se deprecian desde la fecha en la que estén instalados y listos para su uso o en el caso de activos construidos internamente, desde la fecha que el activo esté completado y en condiciones de ser usado. </t>
  </si>
  <si>
    <t>El estimado de vidas útiles de los mobiliarios y equipos, es como sigue: </t>
  </si>
  <si>
    <r>
      <t>Tipo de activo</t>
    </r>
    <r>
      <rPr>
        <sz val="11"/>
        <rFont val="Times New Roman"/>
        <family val="1"/>
      </rPr>
      <t xml:space="preserve">                                Años de vida útil </t>
    </r>
  </si>
  <si>
    <t>Mobiliarios y equipos                              4-10 </t>
  </si>
  <si>
    <t>Los métodos de depreciación, las vidas útiles y los valores residuales son revisados anualmente y se ajustan si es necesario. </t>
  </si>
  <si>
    <r>
      <t>Otros activos</t>
    </r>
    <r>
      <rPr>
        <sz val="11"/>
        <color rgb="FF000000"/>
        <rFont val="Times New Roman"/>
        <family val="1"/>
      </rPr>
      <t> </t>
    </r>
  </si>
  <si>
    <t>Los otros activos adquiridos por Instituto Geográfico Nacional José Joaquín Hungría Morell (IGN-JJHM), son medidos al costo menos su amortización acumulada y las pérdidas acumuladas por deterioro. Estos corresponden a licencias, programas y software. </t>
  </si>
  <si>
    <r>
      <t>Desembolsos posteriores</t>
    </r>
    <r>
      <rPr>
        <sz val="11"/>
        <color rgb="FF000000"/>
        <rFont val="Times New Roman"/>
        <family val="1"/>
      </rPr>
      <t> </t>
    </r>
  </si>
  <si>
    <t>Los desembolsos posteriores son capitalizados solo cuando aumentan los beneficios económicos futuros incorporados en el activo específico relacionado con dichos desembolsos. </t>
  </si>
  <si>
    <t>Amortización</t>
  </si>
  <si>
    <t>La amortización se calcula sobre el monto depreciable, que corresponde al costo de un activo menos su valor residual. </t>
  </si>
  <si>
    <t>La amortización es reconocida en el resultado sobre la base del método de línea recta.  </t>
  </si>
  <si>
    <t>La vida útil estimada de las licencias, programas y software abarca un período de 5 a 10 años. </t>
  </si>
  <si>
    <t>El método de amortización, la vida útil y el valor residual son revisados anualmente, si existe evidencia de algún cambio y se ajustan, si es necesario. </t>
  </si>
  <si>
    <t>La información contable presentada se refiere a bienes, derechos y obligaciones que poseen valor económico, susceptibles de ser valuados objetivamente en términos monetarios.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</si>
</sst>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00\ _€_-;\-* #,##0.00\ _€_-;_-* &quot;-&quot;??\ _€_-;_-@_-"/>
    <numFmt numFmtId="165" formatCode="_-* #,##0.00_-;\-* #,##0.00_-;_-* &quot;-&quot;??_-;_-@_-"/>
  </numFmts>
  <fonts count="15" x14ac:knownFonts="1">
    <font>
      <sz val="11"/>
      <color theme="1"/>
      <name val="Calibri"/>
      <family val="2"/>
      <scheme val="minor"/>
    </font>
    <font>
      <sz val="11"/>
      <color theme="1"/>
      <name val="Calibri"/>
      <family val="2"/>
      <scheme val="minor"/>
    </font>
    <font>
      <b/>
      <sz val="10"/>
      <color theme="1"/>
      <name val="Times New Roman"/>
      <family val="1"/>
    </font>
    <font>
      <sz val="10"/>
      <color theme="1"/>
      <name val="Times New Roman"/>
      <family val="1"/>
    </font>
    <font>
      <sz val="10"/>
      <name val="Times New Roman"/>
      <family val="1"/>
    </font>
    <font>
      <b/>
      <sz val="10"/>
      <name val="Times New Roman"/>
      <family val="1"/>
    </font>
    <font>
      <u/>
      <sz val="10"/>
      <color theme="1"/>
      <name val="Times New Roman"/>
      <family val="1"/>
    </font>
    <font>
      <sz val="10"/>
      <color rgb="FFFF0000"/>
      <name val="Times New Roman"/>
      <family val="1"/>
    </font>
    <font>
      <sz val="10"/>
      <color rgb="FF000000"/>
      <name val="Times New Roman"/>
      <family val="1"/>
    </font>
    <font>
      <b/>
      <sz val="10"/>
      <color rgb="FF000000"/>
      <name val="Times New Roman"/>
      <family val="1"/>
    </font>
    <font>
      <sz val="11"/>
      <color theme="1"/>
      <name val="Times New Roman"/>
      <family val="1"/>
    </font>
    <font>
      <b/>
      <sz val="11"/>
      <color rgb="FF000000"/>
      <name val="Times New Roman"/>
      <family val="1"/>
    </font>
    <font>
      <sz val="11"/>
      <color rgb="FF000000"/>
      <name val="Times New Roman"/>
      <family val="1"/>
    </font>
    <font>
      <b/>
      <sz val="11"/>
      <name val="Times New Roman"/>
      <family val="1"/>
    </font>
    <font>
      <sz val="11"/>
      <name val="Times New Roman"/>
      <family val="1"/>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FF"/>
        <bgColor indexed="64"/>
      </patternFill>
    </fill>
  </fills>
  <borders count="7">
    <border>
      <left/>
      <right/>
      <top/>
      <bottom/>
      <diagonal/>
    </border>
    <border>
      <left/>
      <right/>
      <top style="thin">
        <color indexed="64"/>
      </top>
      <bottom style="double">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s>
  <cellStyleXfs count="2">
    <xf numFmtId="0" fontId="0" fillId="0" borderId="0"/>
    <xf numFmtId="164" fontId="1" fillId="0" borderId="0" applyFont="0" applyFill="0" applyBorder="0" applyAlignment="0" applyProtection="0"/>
  </cellStyleXfs>
  <cellXfs count="156">
    <xf numFmtId="0" fontId="0" fillId="0" borderId="0" xfId="0"/>
    <xf numFmtId="0" fontId="2" fillId="0" borderId="0" xfId="0" applyFont="1"/>
    <xf numFmtId="0" fontId="2" fillId="2" borderId="0" xfId="0" applyFont="1" applyFill="1" applyAlignment="1"/>
    <xf numFmtId="0" fontId="2" fillId="2" borderId="0" xfId="0" applyFont="1" applyFill="1"/>
    <xf numFmtId="0" fontId="3" fillId="0" borderId="0" xfId="0" applyFont="1"/>
    <xf numFmtId="164" fontId="3" fillId="0" borderId="0" xfId="1" applyFont="1"/>
    <xf numFmtId="4" fontId="0" fillId="0" borderId="0" xfId="0" applyNumberFormat="1"/>
    <xf numFmtId="0" fontId="3" fillId="0" borderId="0" xfId="0" applyFont="1" applyFill="1"/>
    <xf numFmtId="0" fontId="2" fillId="0" borderId="0" xfId="0" applyFont="1" applyFill="1" applyBorder="1" applyAlignment="1"/>
    <xf numFmtId="0" fontId="2" fillId="0" borderId="0" xfId="0" applyFont="1" applyFill="1" applyBorder="1" applyAlignment="1">
      <alignment horizontal="center"/>
    </xf>
    <xf numFmtId="164" fontId="3" fillId="0" borderId="0" xfId="1" applyFont="1" applyFill="1"/>
    <xf numFmtId="0" fontId="3" fillId="0" borderId="0" xfId="0" applyFont="1" applyBorder="1"/>
    <xf numFmtId="164" fontId="4" fillId="0" borderId="0" xfId="1" applyFont="1" applyBorder="1" applyAlignment="1">
      <alignment horizontal="right"/>
    </xf>
    <xf numFmtId="164" fontId="3" fillId="0" borderId="0" xfId="1" applyFont="1" applyBorder="1" applyAlignment="1">
      <alignment horizontal="right"/>
    </xf>
    <xf numFmtId="164" fontId="2" fillId="0" borderId="0" xfId="1" applyFont="1" applyBorder="1" applyAlignment="1">
      <alignment horizontal="right"/>
    </xf>
    <xf numFmtId="164" fontId="2" fillId="0" borderId="0" xfId="0" applyNumberFormat="1" applyFont="1" applyBorder="1" applyAlignment="1">
      <alignment horizontal="right"/>
    </xf>
    <xf numFmtId="3" fontId="3" fillId="0" borderId="0" xfId="0" applyNumberFormat="1" applyFont="1"/>
    <xf numFmtId="164" fontId="2" fillId="0" borderId="1" xfId="1" applyFont="1" applyFill="1" applyBorder="1" applyAlignment="1">
      <alignment horizontal="right"/>
    </xf>
    <xf numFmtId="164" fontId="2" fillId="0" borderId="0" xfId="1" applyFont="1" applyFill="1" applyBorder="1" applyAlignment="1">
      <alignment horizontal="right"/>
    </xf>
    <xf numFmtId="0" fontId="3" fillId="0" borderId="0" xfId="0" applyFont="1" applyFill="1" applyBorder="1"/>
    <xf numFmtId="164" fontId="2" fillId="0" borderId="0" xfId="0" applyNumberFormat="1" applyFont="1" applyFill="1" applyBorder="1" applyAlignment="1">
      <alignment horizontal="right"/>
    </xf>
    <xf numFmtId="43" fontId="3" fillId="0" borderId="0" xfId="0" applyNumberFormat="1" applyFont="1"/>
    <xf numFmtId="0" fontId="3" fillId="2" borderId="0" xfId="0" applyFont="1" applyFill="1"/>
    <xf numFmtId="0" fontId="3" fillId="0" borderId="0" xfId="0" applyFont="1" applyFill="1" applyAlignment="1">
      <alignment wrapText="1"/>
    </xf>
    <xf numFmtId="164" fontId="4" fillId="0" borderId="0" xfId="1" applyFont="1" applyFill="1" applyBorder="1"/>
    <xf numFmtId="164" fontId="3" fillId="0" borderId="0" xfId="1" applyFont="1" applyBorder="1"/>
    <xf numFmtId="164" fontId="5" fillId="0" borderId="1" xfId="0" applyNumberFormat="1" applyFont="1" applyFill="1" applyBorder="1" applyAlignment="1">
      <alignment horizontal="right"/>
    </xf>
    <xf numFmtId="164" fontId="2" fillId="0" borderId="1" xfId="0" applyNumberFormat="1" applyFont="1" applyFill="1" applyBorder="1" applyAlignment="1">
      <alignment horizontal="right"/>
    </xf>
    <xf numFmtId="164" fontId="5" fillId="0" borderId="0" xfId="0" applyNumberFormat="1" applyFont="1" applyFill="1" applyBorder="1" applyAlignment="1">
      <alignment horizontal="right"/>
    </xf>
    <xf numFmtId="0" fontId="5" fillId="0" borderId="0" xfId="0" applyFont="1" applyFill="1" applyBorder="1" applyAlignment="1">
      <alignment horizontal="center"/>
    </xf>
    <xf numFmtId="164" fontId="4" fillId="0" borderId="2" xfId="1" applyFont="1" applyBorder="1" applyAlignment="1">
      <alignment horizontal="right"/>
    </xf>
    <xf numFmtId="0" fontId="2" fillId="0" borderId="0" xfId="0" applyFont="1" applyBorder="1"/>
    <xf numFmtId="0" fontId="2" fillId="0" borderId="3" xfId="0" applyFont="1" applyBorder="1" applyAlignment="1">
      <alignment horizontal="center" vertical="center"/>
    </xf>
    <xf numFmtId="0" fontId="2" fillId="0" borderId="4" xfId="0" applyFont="1" applyBorder="1" applyAlignment="1">
      <alignment horizontal="center" vertical="center" wrapText="1" shrinkToFi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shrinkToFit="1"/>
    </xf>
    <xf numFmtId="0" fontId="3" fillId="0" borderId="0" xfId="0" applyFont="1" applyBorder="1" applyAlignment="1">
      <alignment vertical="center"/>
    </xf>
    <xf numFmtId="0" fontId="6" fillId="0" borderId="0" xfId="0" applyFont="1" applyBorder="1" applyAlignment="1">
      <alignment vertical="center"/>
    </xf>
    <xf numFmtId="39" fontId="3" fillId="0" borderId="0" xfId="0" applyNumberFormat="1" applyFont="1" applyBorder="1" applyAlignment="1">
      <alignment vertical="center"/>
    </xf>
    <xf numFmtId="164" fontId="4" fillId="0" borderId="0" xfId="1" applyFont="1" applyBorder="1" applyAlignment="1">
      <alignment vertical="center"/>
    </xf>
    <xf numFmtId="39" fontId="4" fillId="0" borderId="0" xfId="0" applyNumberFormat="1" applyFont="1" applyBorder="1" applyAlignment="1">
      <alignment vertical="center"/>
    </xf>
    <xf numFmtId="164" fontId="4" fillId="0" borderId="0" xfId="1" applyFont="1" applyBorder="1" applyAlignment="1">
      <alignment horizontal="center" vertical="center"/>
    </xf>
    <xf numFmtId="0" fontId="4" fillId="0" borderId="0" xfId="0" applyFont="1" applyBorder="1" applyAlignment="1">
      <alignment horizontal="center" vertical="center"/>
    </xf>
    <xf numFmtId="164" fontId="5" fillId="0" borderId="0" xfId="1" applyFont="1" applyBorder="1" applyAlignment="1">
      <alignment vertical="center"/>
    </xf>
    <xf numFmtId="39" fontId="5" fillId="0" borderId="0" xfId="0" applyNumberFormat="1" applyFont="1" applyBorder="1" applyAlignment="1">
      <alignment vertical="center"/>
    </xf>
    <xf numFmtId="0" fontId="3" fillId="0" borderId="0" xfId="0" applyFont="1" applyFill="1" applyBorder="1" applyAlignment="1">
      <alignment horizontal="left" vertical="center" wrapText="1"/>
    </xf>
    <xf numFmtId="164" fontId="4" fillId="0" borderId="0" xfId="1" applyFont="1" applyFill="1" applyBorder="1" applyAlignment="1">
      <alignment vertical="center"/>
    </xf>
    <xf numFmtId="39" fontId="4" fillId="0" borderId="0" xfId="0" applyNumberFormat="1" applyFont="1" applyFill="1" applyBorder="1" applyAlignment="1">
      <alignment vertical="center"/>
    </xf>
    <xf numFmtId="39" fontId="4" fillId="0" borderId="0" xfId="0" applyNumberFormat="1" applyFont="1" applyFill="1" applyBorder="1" applyAlignment="1">
      <alignment horizontal="right" vertical="center" wrapText="1" shrinkToFit="1"/>
    </xf>
    <xf numFmtId="39" fontId="4" fillId="0" borderId="0" xfId="0" applyNumberFormat="1" applyFont="1" applyBorder="1" applyAlignment="1">
      <alignment horizontal="right" vertical="center" wrapText="1" shrinkToFit="1"/>
    </xf>
    <xf numFmtId="39" fontId="2" fillId="0" borderId="4" xfId="0" applyNumberFormat="1" applyFont="1" applyBorder="1" applyAlignment="1">
      <alignment vertical="center"/>
    </xf>
    <xf numFmtId="39" fontId="2" fillId="0" borderId="0" xfId="0" applyNumberFormat="1" applyFont="1" applyBorder="1" applyAlignment="1">
      <alignment vertical="center"/>
    </xf>
    <xf numFmtId="39" fontId="2" fillId="0" borderId="4" xfId="0" applyNumberFormat="1" applyFont="1" applyFill="1" applyBorder="1" applyAlignment="1">
      <alignment vertical="center"/>
    </xf>
    <xf numFmtId="164" fontId="2" fillId="0" borderId="0" xfId="1" applyFont="1" applyBorder="1" applyAlignment="1">
      <alignment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wrapText="1" shrinkToFi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shrinkToFit="1"/>
    </xf>
    <xf numFmtId="0" fontId="3" fillId="0" borderId="0" xfId="0" applyFont="1" applyFill="1" applyBorder="1" applyAlignment="1">
      <alignment vertical="center"/>
    </xf>
    <xf numFmtId="164" fontId="2" fillId="0" borderId="0" xfId="1" applyFont="1" applyFill="1" applyBorder="1" applyAlignment="1">
      <alignment vertical="center"/>
    </xf>
    <xf numFmtId="39" fontId="2" fillId="0" borderId="0" xfId="0" applyNumberFormat="1" applyFont="1" applyFill="1" applyBorder="1" applyAlignment="1">
      <alignment vertical="center"/>
    </xf>
    <xf numFmtId="164" fontId="3" fillId="0" borderId="0" xfId="1" applyFont="1" applyFill="1" applyBorder="1" applyAlignment="1">
      <alignment vertical="center"/>
    </xf>
    <xf numFmtId="164" fontId="3" fillId="0" borderId="0" xfId="1" applyFont="1" applyFill="1" applyBorder="1" applyAlignment="1">
      <alignment horizontal="center" vertical="center"/>
    </xf>
    <xf numFmtId="164" fontId="2" fillId="0" borderId="4" xfId="1" applyFont="1" applyFill="1" applyBorder="1" applyAlignment="1">
      <alignment vertical="center"/>
    </xf>
    <xf numFmtId="164" fontId="2" fillId="0" borderId="0" xfId="1" applyFont="1" applyFill="1" applyBorder="1" applyAlignment="1">
      <alignment horizontal="center" vertical="center"/>
    </xf>
    <xf numFmtId="164" fontId="3" fillId="0" borderId="0" xfId="1" applyFont="1" applyFill="1" applyBorder="1" applyAlignment="1">
      <alignment horizontal="left" vertical="center"/>
    </xf>
    <xf numFmtId="39" fontId="3" fillId="0" borderId="0" xfId="0" applyNumberFormat="1" applyFont="1" applyFill="1" applyBorder="1" applyAlignment="1">
      <alignment vertical="center"/>
    </xf>
    <xf numFmtId="164" fontId="3" fillId="0" borderId="0" xfId="0" applyNumberFormat="1" applyFont="1" applyFill="1" applyBorder="1"/>
    <xf numFmtId="0" fontId="2" fillId="0" borderId="0" xfId="0" applyFont="1" applyFill="1" applyBorder="1" applyAlignment="1">
      <alignment horizontal="center" wrapText="1"/>
    </xf>
    <xf numFmtId="164" fontId="2" fillId="0" borderId="0" xfId="1" applyFont="1" applyFill="1" applyBorder="1" applyAlignment="1">
      <alignment horizontal="center" wrapText="1"/>
    </xf>
    <xf numFmtId="0" fontId="2" fillId="0" borderId="0" xfId="0" applyFont="1" applyFill="1" applyBorder="1" applyAlignment="1">
      <alignment horizontal="center" vertical="center"/>
    </xf>
    <xf numFmtId="0" fontId="4" fillId="0" borderId="0" xfId="0" applyFont="1" applyFill="1" applyBorder="1"/>
    <xf numFmtId="164" fontId="3" fillId="0" borderId="0" xfId="1" applyFont="1" applyFill="1" applyBorder="1" applyAlignment="1">
      <alignment horizontal="right"/>
    </xf>
    <xf numFmtId="164" fontId="3" fillId="0" borderId="2" xfId="1" applyFont="1" applyFill="1" applyBorder="1" applyAlignment="1">
      <alignment horizontal="right"/>
    </xf>
    <xf numFmtId="0" fontId="2" fillId="0" borderId="0" xfId="0" applyFont="1" applyFill="1" applyBorder="1"/>
    <xf numFmtId="164" fontId="2" fillId="0" borderId="4" xfId="1" applyFont="1" applyFill="1" applyBorder="1" applyAlignment="1">
      <alignment horizontal="right"/>
    </xf>
    <xf numFmtId="0" fontId="5" fillId="0" borderId="0" xfId="0" applyFont="1" applyFill="1" applyBorder="1"/>
    <xf numFmtId="0" fontId="4" fillId="3" borderId="0" xfId="0" applyFont="1" applyFill="1" applyBorder="1"/>
    <xf numFmtId="164" fontId="3" fillId="3" borderId="0" xfId="1" applyFont="1" applyFill="1" applyBorder="1" applyAlignment="1">
      <alignment horizontal="right"/>
    </xf>
    <xf numFmtId="0" fontId="3" fillId="3" borderId="0" xfId="0" applyFont="1" applyFill="1" applyBorder="1"/>
    <xf numFmtId="0" fontId="2" fillId="3" borderId="0" xfId="0" applyFont="1" applyFill="1" applyBorder="1"/>
    <xf numFmtId="164" fontId="2" fillId="3" borderId="4" xfId="1" applyFont="1" applyFill="1" applyBorder="1" applyAlignment="1">
      <alignment horizontal="right"/>
    </xf>
    <xf numFmtId="164" fontId="2" fillId="3" borderId="0" xfId="1" applyFont="1" applyFill="1" applyBorder="1" applyAlignment="1">
      <alignment horizontal="right"/>
    </xf>
    <xf numFmtId="0" fontId="2" fillId="0" borderId="0" xfId="0" applyFont="1" applyFill="1"/>
    <xf numFmtId="0" fontId="5" fillId="3" borderId="0" xfId="0" applyFont="1" applyFill="1" applyBorder="1"/>
    <xf numFmtId="164" fontId="2" fillId="3" borderId="1" xfId="1" applyFont="1" applyFill="1" applyBorder="1" applyAlignment="1">
      <alignment horizontal="right"/>
    </xf>
    <xf numFmtId="164" fontId="2" fillId="2" borderId="0" xfId="1" applyFont="1" applyFill="1" applyBorder="1" applyAlignment="1">
      <alignment horizontal="right"/>
    </xf>
    <xf numFmtId="0" fontId="2" fillId="3" borderId="0" xfId="0" applyFont="1" applyFill="1" applyAlignment="1">
      <alignment horizontal="center" vertical="center"/>
    </xf>
    <xf numFmtId="0" fontId="4" fillId="4" borderId="0" xfId="0" applyFont="1" applyFill="1" applyBorder="1" applyAlignment="1">
      <alignment horizontal="left" vertical="center" wrapText="1"/>
    </xf>
    <xf numFmtId="164" fontId="4" fillId="0" borderId="0" xfId="1" applyFont="1" applyFill="1"/>
    <xf numFmtId="0" fontId="4" fillId="0" borderId="0" xfId="0" applyFont="1" applyFill="1"/>
    <xf numFmtId="164" fontId="3" fillId="3" borderId="0" xfId="1" applyFont="1" applyFill="1"/>
    <xf numFmtId="164" fontId="3" fillId="3" borderId="0" xfId="1" applyFont="1" applyFill="1" applyBorder="1"/>
    <xf numFmtId="0" fontId="5" fillId="4" borderId="0" xfId="0" applyFont="1" applyFill="1" applyBorder="1" applyAlignment="1">
      <alignment horizontal="left" vertical="center" wrapText="1"/>
    </xf>
    <xf numFmtId="164" fontId="5" fillId="0" borderId="4" xfId="1" applyFont="1" applyFill="1" applyBorder="1"/>
    <xf numFmtId="164" fontId="3" fillId="3" borderId="4" xfId="1" applyFont="1" applyFill="1" applyBorder="1"/>
    <xf numFmtId="165" fontId="2" fillId="3" borderId="0" xfId="0" applyNumberFormat="1" applyFont="1" applyFill="1" applyBorder="1"/>
    <xf numFmtId="164" fontId="5" fillId="0" borderId="0" xfId="1" applyFont="1" applyFill="1" applyBorder="1"/>
    <xf numFmtId="164" fontId="2" fillId="3" borderId="0" xfId="1" applyFont="1" applyFill="1"/>
    <xf numFmtId="164" fontId="4" fillId="0" borderId="4" xfId="1" applyFont="1" applyFill="1" applyBorder="1"/>
    <xf numFmtId="0" fontId="5" fillId="3" borderId="0" xfId="0" applyFont="1" applyFill="1"/>
    <xf numFmtId="164" fontId="5" fillId="0" borderId="6" xfId="1" applyFont="1" applyFill="1" applyBorder="1"/>
    <xf numFmtId="164" fontId="2" fillId="3" borderId="1" xfId="1" applyFont="1" applyFill="1" applyBorder="1"/>
    <xf numFmtId="164" fontId="2" fillId="3" borderId="0" xfId="1" applyFont="1" applyFill="1" applyBorder="1"/>
    <xf numFmtId="164" fontId="3" fillId="2" borderId="0" xfId="1" applyFont="1" applyFill="1"/>
    <xf numFmtId="164" fontId="4" fillId="0" borderId="0" xfId="1" applyFont="1" applyFill="1" applyBorder="1" applyAlignment="1">
      <alignment horizontal="right"/>
    </xf>
    <xf numFmtId="164" fontId="3" fillId="0" borderId="0" xfId="0" applyNumberFormat="1" applyFont="1"/>
    <xf numFmtId="164" fontId="7" fillId="0" borderId="2" xfId="1" applyFont="1" applyFill="1" applyBorder="1" applyAlignment="1">
      <alignment horizontal="right"/>
    </xf>
    <xf numFmtId="164" fontId="3" fillId="0" borderId="2" xfId="1" applyFont="1" applyBorder="1" applyAlignment="1">
      <alignment horizontal="right"/>
    </xf>
    <xf numFmtId="0" fontId="3" fillId="0" borderId="0" xfId="0" applyFont="1" applyBorder="1" applyAlignment="1">
      <alignment horizontal="right"/>
    </xf>
    <xf numFmtId="164" fontId="3" fillId="0" borderId="0" xfId="1" applyFont="1" applyAlignment="1">
      <alignment horizontal="left" wrapText="1"/>
    </xf>
    <xf numFmtId="0" fontId="3" fillId="0" borderId="0" xfId="0" applyFont="1" applyBorder="1" applyAlignment="1">
      <alignment horizontal="left"/>
    </xf>
    <xf numFmtId="164" fontId="5" fillId="0" borderId="1" xfId="1" applyFont="1" applyFill="1" applyBorder="1" applyAlignment="1">
      <alignment horizontal="right"/>
    </xf>
    <xf numFmtId="43" fontId="3" fillId="0" borderId="0" xfId="0" applyNumberFormat="1" applyFont="1" applyBorder="1"/>
    <xf numFmtId="0" fontId="3" fillId="0" borderId="0" xfId="0" applyFont="1" applyAlignment="1">
      <alignment wrapText="1"/>
    </xf>
    <xf numFmtId="0" fontId="3" fillId="0" borderId="0" xfId="0" applyFont="1" applyBorder="1" applyAlignment="1">
      <alignment horizontal="left" wrapText="1"/>
    </xf>
    <xf numFmtId="0" fontId="3" fillId="3" borderId="0" xfId="0" applyFont="1" applyFill="1" applyBorder="1" applyAlignment="1">
      <alignment horizontal="left"/>
    </xf>
    <xf numFmtId="0" fontId="8" fillId="0" borderId="0" xfId="0" applyFont="1" applyAlignment="1">
      <alignment horizontal="left" vertical="center"/>
    </xf>
    <xf numFmtId="164" fontId="3" fillId="2" borderId="0" xfId="1" applyFont="1" applyFill="1" applyBorder="1" applyAlignment="1">
      <alignment horizontal="right"/>
    </xf>
    <xf numFmtId="43" fontId="3" fillId="2" borderId="0" xfId="0" applyNumberFormat="1" applyFont="1" applyFill="1"/>
    <xf numFmtId="164" fontId="8" fillId="0" borderId="0" xfId="1" applyFont="1" applyFill="1" applyBorder="1" applyAlignment="1">
      <alignment horizontal="center" vertical="center"/>
    </xf>
    <xf numFmtId="0" fontId="3" fillId="0" borderId="0" xfId="0" applyFont="1" applyAlignment="1">
      <alignment vertical="top" wrapText="1"/>
    </xf>
    <xf numFmtId="0" fontId="8" fillId="0" borderId="0" xfId="0" applyFont="1" applyBorder="1" applyAlignment="1">
      <alignment horizontal="justify" vertical="center"/>
    </xf>
    <xf numFmtId="164" fontId="3" fillId="0" borderId="0" xfId="1" applyFont="1" applyFill="1" applyBorder="1"/>
    <xf numFmtId="0" fontId="9" fillId="0" borderId="0" xfId="0" applyFont="1" applyBorder="1" applyAlignment="1">
      <alignment horizontal="justify" vertical="center"/>
    </xf>
    <xf numFmtId="164" fontId="2" fillId="0" borderId="4" xfId="1" applyFont="1" applyFill="1" applyBorder="1"/>
    <xf numFmtId="164" fontId="3" fillId="0" borderId="0" xfId="0" applyNumberFormat="1" applyFont="1" applyBorder="1"/>
    <xf numFmtId="164" fontId="2" fillId="0" borderId="4" xfId="0" applyNumberFormat="1" applyFont="1" applyBorder="1"/>
    <xf numFmtId="0" fontId="2" fillId="0" borderId="0" xfId="0" applyFont="1" applyFill="1" applyAlignment="1"/>
    <xf numFmtId="0" fontId="3" fillId="0" borderId="0" xfId="0" applyFont="1" applyFill="1" applyAlignment="1">
      <alignment horizontal="right"/>
    </xf>
    <xf numFmtId="0" fontId="3" fillId="0" borderId="0" xfId="0" applyFont="1" applyFill="1" applyAlignment="1">
      <alignment horizontal="left" vertical="top" wrapText="1"/>
    </xf>
    <xf numFmtId="0" fontId="8" fillId="0" borderId="0" xfId="0" applyFont="1" applyBorder="1" applyAlignment="1">
      <alignment horizontal="left" vertical="center"/>
    </xf>
    <xf numFmtId="164" fontId="3" fillId="0" borderId="0" xfId="0" applyNumberFormat="1" applyFont="1" applyFill="1"/>
    <xf numFmtId="0" fontId="3" fillId="0" borderId="6" xfId="0" applyFont="1" applyFill="1" applyBorder="1"/>
    <xf numFmtId="43" fontId="2" fillId="0" borderId="0" xfId="0" applyNumberFormat="1" applyFont="1" applyFill="1"/>
    <xf numFmtId="43" fontId="3" fillId="0" borderId="0" xfId="0" applyNumberFormat="1" applyFont="1" applyFill="1"/>
    <xf numFmtId="0" fontId="3" fillId="0" borderId="0" xfId="0" applyFont="1" applyAlignment="1">
      <alignment horizontal="left" vertical="top" wrapText="1"/>
    </xf>
    <xf numFmtId="0" fontId="3" fillId="0" borderId="0" xfId="0" applyFont="1" applyAlignment="1">
      <alignment horizontal="left" wrapText="1"/>
    </xf>
    <xf numFmtId="0" fontId="10" fillId="0" borderId="0" xfId="0" applyFont="1"/>
    <xf numFmtId="0" fontId="11" fillId="0" borderId="0" xfId="0" applyFont="1" applyAlignment="1">
      <alignment horizontal="center"/>
    </xf>
    <xf numFmtId="0" fontId="12" fillId="0" borderId="0" xfId="0" applyFont="1" applyAlignment="1">
      <alignment wrapText="1"/>
    </xf>
    <xf numFmtId="0" fontId="10" fillId="0" borderId="0" xfId="0" applyFont="1" applyAlignment="1">
      <alignment wrapText="1"/>
    </xf>
    <xf numFmtId="0" fontId="12" fillId="0" borderId="0" xfId="0" applyFont="1" applyAlignment="1">
      <alignment horizontal="left" wrapText="1"/>
    </xf>
    <xf numFmtId="0" fontId="12" fillId="0" borderId="0" xfId="0" applyFont="1"/>
    <xf numFmtId="0" fontId="14" fillId="0" borderId="0" xfId="0" applyFont="1" applyAlignment="1">
      <alignment horizontal="justify" vertical="center" wrapText="1"/>
    </xf>
    <xf numFmtId="0" fontId="12" fillId="0" borderId="0" xfId="0" applyFont="1" applyAlignment="1">
      <alignment horizontal="left" wrapText="1"/>
    </xf>
    <xf numFmtId="0" fontId="11" fillId="0" borderId="0" xfId="0" applyFont="1" applyAlignment="1">
      <alignment horizontal="left" wrapText="1"/>
    </xf>
    <xf numFmtId="0" fontId="11" fillId="2" borderId="0" xfId="0" applyFont="1" applyFill="1" applyAlignment="1">
      <alignment horizontal="left" wrapText="1"/>
    </xf>
    <xf numFmtId="0" fontId="11" fillId="0" borderId="0" xfId="0" applyFont="1" applyAlignment="1">
      <alignment horizontal="center" vertical="center" wrapText="1"/>
    </xf>
    <xf numFmtId="0" fontId="11" fillId="0" borderId="0" xfId="0" applyFont="1" applyAlignment="1">
      <alignment horizontal="center"/>
    </xf>
    <xf numFmtId="0" fontId="11" fillId="2" borderId="0" xfId="0" applyFont="1" applyFill="1" applyAlignment="1">
      <alignment horizontal="left"/>
    </xf>
    <xf numFmtId="0" fontId="3" fillId="0" borderId="0" xfId="0" applyFont="1" applyAlignment="1">
      <alignment horizontal="left" vertical="top" wrapText="1"/>
    </xf>
    <xf numFmtId="0" fontId="3" fillId="0" borderId="0" xfId="0" applyFont="1" applyAlignment="1">
      <alignment horizontal="left" wrapText="1"/>
    </xf>
    <xf numFmtId="0" fontId="3" fillId="0" borderId="0" xfId="0" applyFont="1" applyAlignment="1">
      <alignment horizontal="left"/>
    </xf>
    <xf numFmtId="0" fontId="2" fillId="0" borderId="0" xfId="0" applyFont="1" applyBorder="1" applyAlignment="1">
      <alignment horizontal="left" vertical="top" wrapText="1"/>
    </xf>
    <xf numFmtId="0" fontId="2" fillId="2" borderId="0" xfId="0" applyFont="1" applyFill="1" applyAlignment="1">
      <alignment horizontal="left"/>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cid:image003.jpg@01D2DE0B.4AE0F8F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552451</xdr:colOff>
      <xdr:row>0</xdr:row>
      <xdr:rowOff>9525</xdr:rowOff>
    </xdr:from>
    <xdr:to>
      <xdr:col>5</xdr:col>
      <xdr:colOff>76201</xdr:colOff>
      <xdr:row>2</xdr:row>
      <xdr:rowOff>0</xdr:rowOff>
    </xdr:to>
    <xdr:pic>
      <xdr:nvPicPr>
        <xdr:cNvPr id="2" name="Imagen 1" descr="LOGO IGN">
          <a:extLst>
            <a:ext uri="{FF2B5EF4-FFF2-40B4-BE49-F238E27FC236}">
              <a16:creationId xmlns:a16="http://schemas.microsoft.com/office/drawing/2014/main" id="{73790DCB-B052-4036-A3AD-DD19BB66FE9F}"/>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333626" y="9525"/>
          <a:ext cx="1047750" cy="371475"/>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Contabilidad/Diciembre%202022/Cierre%20Fiscal%202022/Corte%20Final%20ene-dic.%202022%20Ultima%20Modificac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ado de Situación"/>
      <sheetName val="Est. de Rendimiento Fin"/>
      <sheetName val="Cambio del Patrimonio"/>
      <sheetName val="Flujo de Efectivo"/>
      <sheetName val="Estado Comparativo"/>
      <sheetName val="Notas 1-6 Historia"/>
      <sheetName val="Notas 7-18"/>
    </sheetNames>
    <sheetDataSet>
      <sheetData sheetId="0" refreshError="1"/>
      <sheetData sheetId="1">
        <row r="24">
          <cell r="D24">
            <v>-129680189.63</v>
          </cell>
          <cell r="F24">
            <v>-73438719.689999998</v>
          </cell>
        </row>
        <row r="26">
          <cell r="D26">
            <v>329814925.84999996</v>
          </cell>
        </row>
      </sheetData>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0F927A-950A-4FB2-B29D-32F5E8642B7E}">
  <dimension ref="B3:I133"/>
  <sheetViews>
    <sheetView showGridLines="0" workbookViewId="0">
      <selection activeCell="H3" sqref="H3"/>
    </sheetView>
  </sheetViews>
  <sheetFormatPr baseColWidth="10" defaultColWidth="11.42578125" defaultRowHeight="15" x14ac:dyDescent="0.25"/>
  <cols>
    <col min="1" max="1" width="3.85546875" style="138" customWidth="1"/>
    <col min="2" max="16384" width="11.42578125" style="138"/>
  </cols>
  <sheetData>
    <row r="3" spans="2:9" ht="15.75" customHeight="1" x14ac:dyDescent="0.25">
      <c r="C3" s="148" t="s">
        <v>131</v>
      </c>
      <c r="D3" s="148"/>
      <c r="E3" s="148"/>
      <c r="F3" s="148"/>
      <c r="G3" s="148"/>
    </row>
    <row r="4" spans="2:9" ht="15.75" customHeight="1" x14ac:dyDescent="0.25">
      <c r="C4" s="148" t="s">
        <v>132</v>
      </c>
      <c r="D4" s="148"/>
      <c r="E4" s="148"/>
      <c r="F4" s="148"/>
      <c r="G4" s="148"/>
    </row>
    <row r="6" spans="2:9" x14ac:dyDescent="0.25">
      <c r="B6" s="149" t="s">
        <v>133</v>
      </c>
      <c r="C6" s="149"/>
      <c r="D6" s="149"/>
      <c r="E6" s="149"/>
      <c r="F6" s="149"/>
      <c r="G6" s="149"/>
    </row>
    <row r="7" spans="2:9" x14ac:dyDescent="0.25">
      <c r="B7" s="150" t="s">
        <v>134</v>
      </c>
      <c r="C7" s="150"/>
      <c r="D7" s="150"/>
      <c r="E7" s="150"/>
      <c r="F7" s="150"/>
      <c r="G7" s="150"/>
      <c r="H7" s="150"/>
    </row>
    <row r="8" spans="2:9" x14ac:dyDescent="0.25">
      <c r="B8" s="139"/>
      <c r="C8" s="139"/>
      <c r="D8" s="139"/>
      <c r="E8" s="139"/>
      <c r="F8" s="139"/>
      <c r="G8" s="139"/>
    </row>
    <row r="9" spans="2:9" s="141" customFormat="1" ht="77.25" customHeight="1" x14ac:dyDescent="0.25">
      <c r="B9" s="145" t="s">
        <v>135</v>
      </c>
      <c r="C9" s="145"/>
      <c r="D9" s="145"/>
      <c r="E9" s="145"/>
      <c r="F9" s="145"/>
      <c r="G9" s="145"/>
      <c r="H9" s="145"/>
      <c r="I9" s="140"/>
    </row>
    <row r="11" spans="2:9" ht="45.75" customHeight="1" x14ac:dyDescent="0.25">
      <c r="B11" s="145" t="s">
        <v>136</v>
      </c>
      <c r="C11" s="145"/>
      <c r="D11" s="145"/>
      <c r="E11" s="145"/>
      <c r="F11" s="145"/>
      <c r="G11" s="145"/>
      <c r="H11" s="145"/>
    </row>
    <row r="12" spans="2:9" ht="16.5" customHeight="1" x14ac:dyDescent="0.25">
      <c r="B12" s="142"/>
      <c r="C12" s="142"/>
      <c r="D12" s="142"/>
      <c r="E12" s="142"/>
      <c r="F12" s="142"/>
      <c r="G12" s="142"/>
      <c r="H12" s="142"/>
    </row>
    <row r="13" spans="2:9" ht="98.25" customHeight="1" x14ac:dyDescent="0.25">
      <c r="B13" s="145" t="s">
        <v>137</v>
      </c>
      <c r="C13" s="145"/>
      <c r="D13" s="145"/>
      <c r="E13" s="145"/>
      <c r="F13" s="145"/>
      <c r="G13" s="145"/>
      <c r="H13" s="145"/>
    </row>
    <row r="14" spans="2:9" ht="56.25" customHeight="1" x14ac:dyDescent="0.25">
      <c r="B14" s="145" t="s">
        <v>138</v>
      </c>
      <c r="C14" s="145"/>
      <c r="D14" s="145"/>
      <c r="E14" s="145"/>
      <c r="F14" s="145"/>
      <c r="G14" s="145"/>
      <c r="H14" s="145"/>
    </row>
    <row r="16" spans="2:9" ht="48" customHeight="1" x14ac:dyDescent="0.25">
      <c r="B16" s="145" t="s">
        <v>139</v>
      </c>
      <c r="C16" s="145"/>
      <c r="D16" s="145"/>
      <c r="E16" s="145"/>
      <c r="F16" s="145"/>
      <c r="G16" s="145"/>
      <c r="H16" s="145"/>
    </row>
    <row r="18" spans="2:8" x14ac:dyDescent="0.25">
      <c r="B18" s="143" t="s">
        <v>140</v>
      </c>
    </row>
    <row r="20" spans="2:8" ht="36.75" customHeight="1" x14ac:dyDescent="0.25">
      <c r="B20" s="145" t="s">
        <v>141</v>
      </c>
      <c r="C20" s="145"/>
      <c r="D20" s="145"/>
      <c r="E20" s="145"/>
      <c r="F20" s="145"/>
      <c r="G20" s="145"/>
      <c r="H20" s="145"/>
    </row>
    <row r="22" spans="2:8" ht="29.25" customHeight="1" x14ac:dyDescent="0.25">
      <c r="B22" s="145" t="s">
        <v>142</v>
      </c>
      <c r="C22" s="145"/>
      <c r="D22" s="145"/>
      <c r="E22" s="145"/>
      <c r="F22" s="145"/>
      <c r="G22" s="145"/>
      <c r="H22" s="145"/>
    </row>
    <row r="24" spans="2:8" ht="63" customHeight="1" x14ac:dyDescent="0.25">
      <c r="B24" s="145" t="s">
        <v>143</v>
      </c>
      <c r="C24" s="145"/>
      <c r="D24" s="145"/>
      <c r="E24" s="145"/>
      <c r="F24" s="145"/>
      <c r="G24" s="145"/>
      <c r="H24" s="145"/>
    </row>
    <row r="26" spans="2:8" x14ac:dyDescent="0.25">
      <c r="B26" s="143" t="s">
        <v>144</v>
      </c>
    </row>
    <row r="28" spans="2:8" ht="32.25" customHeight="1" x14ac:dyDescent="0.25">
      <c r="B28" s="145" t="s">
        <v>145</v>
      </c>
      <c r="C28" s="145"/>
      <c r="D28" s="145"/>
      <c r="E28" s="145"/>
      <c r="F28" s="145"/>
      <c r="G28" s="145"/>
      <c r="H28" s="145"/>
    </row>
    <row r="29" spans="2:8" ht="30" customHeight="1" x14ac:dyDescent="0.25">
      <c r="B29" s="145" t="s">
        <v>146</v>
      </c>
      <c r="C29" s="145"/>
      <c r="D29" s="145"/>
      <c r="E29" s="145"/>
      <c r="F29" s="145"/>
      <c r="G29" s="145"/>
      <c r="H29" s="145"/>
    </row>
    <row r="31" spans="2:8" x14ac:dyDescent="0.25">
      <c r="B31" s="146" t="s">
        <v>147</v>
      </c>
      <c r="C31" s="146"/>
      <c r="D31" s="146"/>
      <c r="E31" s="146"/>
      <c r="F31" s="146"/>
      <c r="G31" s="146"/>
      <c r="H31" s="146"/>
    </row>
    <row r="32" spans="2:8" ht="56.25" customHeight="1" x14ac:dyDescent="0.25">
      <c r="B32" s="145" t="s">
        <v>148</v>
      </c>
      <c r="C32" s="145"/>
      <c r="D32" s="145"/>
      <c r="E32" s="145"/>
      <c r="F32" s="145"/>
      <c r="G32" s="145"/>
      <c r="H32" s="145"/>
    </row>
    <row r="34" spans="2:8" x14ac:dyDescent="0.25">
      <c r="B34" s="146" t="s">
        <v>149</v>
      </c>
      <c r="C34" s="146"/>
      <c r="D34" s="146"/>
      <c r="E34" s="146"/>
      <c r="F34" s="146"/>
      <c r="G34" s="146"/>
      <c r="H34" s="146"/>
    </row>
    <row r="35" spans="2:8" x14ac:dyDescent="0.25">
      <c r="B35" s="145" t="s">
        <v>150</v>
      </c>
      <c r="C35" s="145"/>
      <c r="D35" s="145"/>
      <c r="E35" s="145"/>
      <c r="F35" s="145"/>
      <c r="G35" s="145"/>
      <c r="H35" s="145"/>
    </row>
    <row r="36" spans="2:8" x14ac:dyDescent="0.25">
      <c r="B36" s="145" t="s">
        <v>151</v>
      </c>
      <c r="C36" s="145"/>
      <c r="D36" s="145"/>
      <c r="E36" s="145"/>
      <c r="F36" s="145"/>
      <c r="G36" s="145"/>
      <c r="H36" s="145"/>
    </row>
    <row r="37" spans="2:8" x14ac:dyDescent="0.25">
      <c r="B37" s="145" t="s">
        <v>152</v>
      </c>
      <c r="C37" s="145"/>
      <c r="D37" s="145"/>
      <c r="E37" s="145"/>
      <c r="F37" s="145"/>
      <c r="G37" s="145"/>
      <c r="H37" s="145"/>
    </row>
    <row r="39" spans="2:8" x14ac:dyDescent="0.25">
      <c r="B39" s="147" t="s">
        <v>153</v>
      </c>
      <c r="C39" s="147"/>
      <c r="D39" s="147"/>
      <c r="E39" s="147"/>
      <c r="F39" s="147"/>
      <c r="G39" s="147"/>
      <c r="H39" s="147"/>
    </row>
    <row r="41" spans="2:8" ht="69.75" customHeight="1" x14ac:dyDescent="0.25">
      <c r="B41" s="145" t="s">
        <v>154</v>
      </c>
      <c r="C41" s="145"/>
      <c r="D41" s="145"/>
      <c r="E41" s="145"/>
      <c r="F41" s="145"/>
      <c r="G41" s="145"/>
      <c r="H41" s="145"/>
    </row>
    <row r="42" spans="2:8" ht="54" customHeight="1" x14ac:dyDescent="0.25">
      <c r="B42" s="145" t="s">
        <v>155</v>
      </c>
      <c r="C42" s="145"/>
      <c r="D42" s="145"/>
      <c r="E42" s="145"/>
      <c r="F42" s="145"/>
      <c r="G42" s="145"/>
      <c r="H42" s="145"/>
    </row>
    <row r="43" spans="2:8" ht="36.75" customHeight="1" x14ac:dyDescent="0.25">
      <c r="B43" s="145" t="s">
        <v>156</v>
      </c>
      <c r="C43" s="145"/>
      <c r="D43" s="145"/>
      <c r="E43" s="145"/>
      <c r="F43" s="145"/>
      <c r="G43" s="145"/>
      <c r="H43" s="145"/>
    </row>
    <row r="44" spans="2:8" ht="62.25" customHeight="1" x14ac:dyDescent="0.25">
      <c r="B44" s="145" t="s">
        <v>157</v>
      </c>
      <c r="C44" s="145"/>
      <c r="D44" s="145"/>
      <c r="E44" s="145"/>
      <c r="F44" s="145"/>
      <c r="G44" s="145"/>
      <c r="H44" s="145"/>
    </row>
    <row r="45" spans="2:8" x14ac:dyDescent="0.25">
      <c r="B45" s="144" t="s">
        <v>158</v>
      </c>
    </row>
    <row r="46" spans="2:8" x14ac:dyDescent="0.25">
      <c r="B46" s="147" t="s">
        <v>159</v>
      </c>
      <c r="C46" s="147"/>
      <c r="D46" s="147"/>
      <c r="E46" s="147"/>
      <c r="F46" s="147"/>
      <c r="G46" s="147"/>
      <c r="H46" s="147"/>
    </row>
    <row r="47" spans="2:8" ht="46.5" customHeight="1" x14ac:dyDescent="0.25">
      <c r="B47" s="145" t="s">
        <v>160</v>
      </c>
      <c r="C47" s="145"/>
      <c r="D47" s="145"/>
      <c r="E47" s="145"/>
      <c r="F47" s="145"/>
      <c r="G47" s="145"/>
      <c r="H47" s="145"/>
    </row>
    <row r="48" spans="2:8" x14ac:dyDescent="0.25">
      <c r="B48" s="142"/>
      <c r="C48" s="142"/>
      <c r="D48" s="142"/>
      <c r="E48" s="142"/>
      <c r="F48" s="142"/>
      <c r="G48" s="142"/>
      <c r="H48" s="142"/>
    </row>
    <row r="49" spans="2:8" x14ac:dyDescent="0.25">
      <c r="B49" s="147" t="s">
        <v>161</v>
      </c>
      <c r="C49" s="147"/>
      <c r="D49" s="147"/>
      <c r="E49" s="147"/>
      <c r="F49" s="147"/>
      <c r="G49" s="147"/>
      <c r="H49" s="147"/>
    </row>
    <row r="50" spans="2:8" ht="83.25" customHeight="1" x14ac:dyDescent="0.25">
      <c r="B50" s="145" t="s">
        <v>162</v>
      </c>
      <c r="C50" s="145"/>
      <c r="D50" s="145"/>
      <c r="E50" s="145"/>
      <c r="F50" s="145"/>
      <c r="G50" s="145"/>
      <c r="H50" s="145"/>
    </row>
    <row r="51" spans="2:8" ht="39.75" customHeight="1" x14ac:dyDescent="0.25">
      <c r="B51" s="145" t="s">
        <v>163</v>
      </c>
      <c r="C51" s="145"/>
      <c r="D51" s="145"/>
      <c r="E51" s="145"/>
      <c r="F51" s="145"/>
      <c r="G51" s="145"/>
      <c r="H51" s="145"/>
    </row>
    <row r="53" spans="2:8" x14ac:dyDescent="0.25">
      <c r="B53" s="146" t="s">
        <v>164</v>
      </c>
      <c r="C53" s="146"/>
      <c r="D53" s="146"/>
      <c r="E53" s="146"/>
      <c r="F53" s="146"/>
      <c r="G53" s="146"/>
      <c r="H53" s="146"/>
    </row>
    <row r="55" spans="2:8" ht="49.5" customHeight="1" x14ac:dyDescent="0.25">
      <c r="B55" s="145" t="s">
        <v>165</v>
      </c>
      <c r="C55" s="145"/>
      <c r="D55" s="145"/>
      <c r="E55" s="145"/>
      <c r="F55" s="145"/>
      <c r="G55" s="145"/>
      <c r="H55" s="145"/>
    </row>
    <row r="57" spans="2:8" ht="48.75" customHeight="1" x14ac:dyDescent="0.25">
      <c r="B57" s="145" t="s">
        <v>166</v>
      </c>
      <c r="C57" s="145"/>
      <c r="D57" s="145"/>
      <c r="E57" s="145"/>
      <c r="F57" s="145"/>
      <c r="G57" s="145"/>
      <c r="H57" s="145"/>
    </row>
    <row r="59" spans="2:8" ht="45.75" customHeight="1" x14ac:dyDescent="0.25">
      <c r="B59" s="145" t="s">
        <v>167</v>
      </c>
      <c r="C59" s="145"/>
      <c r="D59" s="145"/>
      <c r="E59" s="145"/>
      <c r="F59" s="145"/>
      <c r="G59" s="145"/>
      <c r="H59" s="145"/>
    </row>
    <row r="61" spans="2:8" x14ac:dyDescent="0.25">
      <c r="B61" s="145" t="s">
        <v>168</v>
      </c>
      <c r="C61" s="145"/>
      <c r="D61" s="145"/>
      <c r="E61" s="145"/>
      <c r="F61" s="145"/>
      <c r="G61" s="145"/>
      <c r="H61" s="145"/>
    </row>
    <row r="63" spans="2:8" x14ac:dyDescent="0.25">
      <c r="B63" s="145" t="s">
        <v>169</v>
      </c>
      <c r="C63" s="145"/>
      <c r="D63" s="145"/>
      <c r="E63" s="145"/>
      <c r="F63" s="145"/>
      <c r="G63" s="145"/>
      <c r="H63" s="145"/>
    </row>
    <row r="65" spans="2:8" ht="46.5" customHeight="1" x14ac:dyDescent="0.25">
      <c r="B65" s="145" t="s">
        <v>170</v>
      </c>
      <c r="C65" s="145"/>
      <c r="D65" s="145"/>
      <c r="E65" s="145"/>
      <c r="F65" s="145"/>
      <c r="G65" s="145"/>
      <c r="H65" s="145"/>
    </row>
    <row r="67" spans="2:8" ht="31.5" customHeight="1" x14ac:dyDescent="0.25">
      <c r="B67" s="145" t="s">
        <v>171</v>
      </c>
      <c r="C67" s="145"/>
      <c r="D67" s="145"/>
      <c r="E67" s="145"/>
      <c r="F67" s="145"/>
      <c r="G67" s="145"/>
      <c r="H67" s="145"/>
    </row>
    <row r="69" spans="2:8" ht="60.75" customHeight="1" x14ac:dyDescent="0.25">
      <c r="B69" s="145" t="s">
        <v>172</v>
      </c>
      <c r="C69" s="145"/>
      <c r="D69" s="145"/>
      <c r="E69" s="145"/>
      <c r="F69" s="145"/>
      <c r="G69" s="145"/>
      <c r="H69" s="145"/>
    </row>
    <row r="70" spans="2:8" ht="54" customHeight="1" x14ac:dyDescent="0.25">
      <c r="B70" s="145" t="s">
        <v>173</v>
      </c>
      <c r="C70" s="145"/>
      <c r="D70" s="145"/>
      <c r="E70" s="145"/>
      <c r="F70" s="145"/>
      <c r="G70" s="145"/>
      <c r="H70" s="145"/>
    </row>
    <row r="72" spans="2:8" x14ac:dyDescent="0.25">
      <c r="B72" s="147" t="s">
        <v>174</v>
      </c>
      <c r="C72" s="147"/>
      <c r="D72" s="147"/>
      <c r="E72" s="147"/>
      <c r="F72" s="147"/>
      <c r="G72" s="147"/>
      <c r="H72" s="147"/>
    </row>
    <row r="74" spans="2:8" x14ac:dyDescent="0.25">
      <c r="B74" s="145" t="s">
        <v>175</v>
      </c>
      <c r="C74" s="145"/>
      <c r="D74" s="145"/>
      <c r="E74" s="145"/>
      <c r="F74" s="145"/>
      <c r="G74" s="145"/>
      <c r="H74" s="145"/>
    </row>
    <row r="75" spans="2:8" x14ac:dyDescent="0.25">
      <c r="B75" s="147" t="s">
        <v>176</v>
      </c>
      <c r="C75" s="147"/>
      <c r="D75" s="147"/>
      <c r="E75" s="147"/>
      <c r="F75" s="147"/>
      <c r="G75" s="147"/>
      <c r="H75" s="147"/>
    </row>
    <row r="77" spans="2:8" ht="31.5" customHeight="1" x14ac:dyDescent="0.25">
      <c r="B77" s="145" t="s">
        <v>177</v>
      </c>
      <c r="C77" s="145"/>
      <c r="D77" s="145"/>
      <c r="E77" s="145"/>
      <c r="F77" s="145"/>
      <c r="G77" s="145"/>
      <c r="H77" s="145"/>
    </row>
    <row r="79" spans="2:8" ht="36" customHeight="1" x14ac:dyDescent="0.25">
      <c r="B79" s="145" t="s">
        <v>178</v>
      </c>
      <c r="C79" s="145"/>
      <c r="D79" s="145"/>
      <c r="E79" s="145"/>
      <c r="F79" s="145"/>
      <c r="G79" s="145"/>
      <c r="H79" s="145"/>
    </row>
    <row r="80" spans="2:8" ht="17.25" customHeight="1" x14ac:dyDescent="0.25">
      <c r="B80" s="142"/>
      <c r="C80" s="142"/>
      <c r="D80" s="142"/>
      <c r="E80" s="142"/>
      <c r="F80" s="142"/>
      <c r="G80" s="142"/>
      <c r="H80" s="142"/>
    </row>
    <row r="81" spans="2:8" x14ac:dyDescent="0.25">
      <c r="B81" s="146" t="s">
        <v>179</v>
      </c>
      <c r="C81" s="146"/>
      <c r="D81" s="146"/>
      <c r="E81" s="146"/>
      <c r="F81" s="146"/>
      <c r="G81" s="146"/>
      <c r="H81" s="146"/>
    </row>
    <row r="83" spans="2:8" ht="32.25" customHeight="1" x14ac:dyDescent="0.25">
      <c r="B83" s="145" t="s">
        <v>180</v>
      </c>
      <c r="C83" s="145"/>
      <c r="D83" s="145"/>
      <c r="E83" s="145"/>
      <c r="F83" s="145"/>
      <c r="G83" s="145"/>
      <c r="H83" s="145"/>
    </row>
    <row r="85" spans="2:8" ht="17.25" customHeight="1" x14ac:dyDescent="0.25">
      <c r="B85" s="145" t="s">
        <v>181</v>
      </c>
      <c r="C85" s="145"/>
      <c r="D85" s="145"/>
      <c r="E85" s="145"/>
      <c r="F85" s="145"/>
      <c r="G85" s="145"/>
      <c r="H85" s="145"/>
    </row>
    <row r="87" spans="2:8" x14ac:dyDescent="0.25">
      <c r="B87" s="146" t="s">
        <v>182</v>
      </c>
      <c r="C87" s="146"/>
      <c r="D87" s="146"/>
      <c r="E87" s="146"/>
      <c r="F87" s="146"/>
      <c r="G87" s="146"/>
      <c r="H87" s="146"/>
    </row>
    <row r="88" spans="2:8" x14ac:dyDescent="0.25">
      <c r="B88" s="146" t="s">
        <v>183</v>
      </c>
      <c r="C88" s="146"/>
      <c r="D88" s="146"/>
      <c r="E88" s="146"/>
      <c r="F88" s="146"/>
      <c r="G88" s="146"/>
      <c r="H88" s="146"/>
    </row>
    <row r="90" spans="2:8" ht="29.25" customHeight="1" x14ac:dyDescent="0.25">
      <c r="B90" s="145" t="s">
        <v>184</v>
      </c>
      <c r="C90" s="145"/>
      <c r="D90" s="145"/>
      <c r="E90" s="145"/>
      <c r="F90" s="145"/>
      <c r="G90" s="145"/>
      <c r="H90" s="145"/>
    </row>
    <row r="92" spans="2:8" ht="30.75" customHeight="1" x14ac:dyDescent="0.25">
      <c r="B92" s="145" t="s">
        <v>185</v>
      </c>
      <c r="C92" s="145"/>
      <c r="D92" s="145"/>
      <c r="E92" s="145"/>
      <c r="F92" s="145"/>
      <c r="G92" s="145"/>
      <c r="H92" s="145"/>
    </row>
    <row r="94" spans="2:8" ht="45" customHeight="1" x14ac:dyDescent="0.25">
      <c r="B94" s="145" t="s">
        <v>186</v>
      </c>
      <c r="C94" s="145"/>
      <c r="D94" s="145"/>
      <c r="E94" s="145"/>
      <c r="F94" s="145"/>
      <c r="G94" s="145"/>
      <c r="H94" s="145"/>
    </row>
    <row r="96" spans="2:8" x14ac:dyDescent="0.25">
      <c r="B96" s="146" t="s">
        <v>187</v>
      </c>
      <c r="C96" s="146"/>
      <c r="D96" s="146"/>
      <c r="E96" s="146"/>
      <c r="F96" s="146"/>
      <c r="G96" s="146"/>
      <c r="H96" s="146"/>
    </row>
    <row r="98" spans="2:8" ht="60.75" customHeight="1" x14ac:dyDescent="0.25">
      <c r="B98" s="145" t="s">
        <v>188</v>
      </c>
      <c r="C98" s="145"/>
      <c r="D98" s="145"/>
      <c r="E98" s="145"/>
      <c r="F98" s="145"/>
      <c r="G98" s="145"/>
      <c r="H98" s="145"/>
    </row>
    <row r="100" spans="2:8" x14ac:dyDescent="0.25">
      <c r="B100" s="146" t="s">
        <v>189</v>
      </c>
      <c r="C100" s="146"/>
      <c r="D100" s="146"/>
      <c r="E100" s="146"/>
      <c r="F100" s="146"/>
      <c r="G100" s="146"/>
      <c r="H100" s="146"/>
    </row>
    <row r="102" spans="2:8" ht="30" customHeight="1" x14ac:dyDescent="0.25">
      <c r="B102" s="145" t="s">
        <v>190</v>
      </c>
      <c r="C102" s="145"/>
      <c r="D102" s="145"/>
      <c r="E102" s="145"/>
      <c r="F102" s="145"/>
      <c r="G102" s="145"/>
      <c r="H102" s="145"/>
    </row>
    <row r="104" spans="2:8" ht="63.75" customHeight="1" x14ac:dyDescent="0.25">
      <c r="B104" s="145" t="s">
        <v>191</v>
      </c>
      <c r="C104" s="145"/>
      <c r="D104" s="145"/>
      <c r="E104" s="145"/>
      <c r="F104" s="145"/>
      <c r="G104" s="145"/>
      <c r="H104" s="145"/>
    </row>
    <row r="106" spans="2:8" ht="50.25" customHeight="1" x14ac:dyDescent="0.25">
      <c r="B106" s="145" t="s">
        <v>192</v>
      </c>
      <c r="C106" s="145"/>
      <c r="D106" s="145"/>
      <c r="E106" s="145"/>
      <c r="F106" s="145"/>
      <c r="G106" s="145"/>
      <c r="H106" s="145"/>
    </row>
    <row r="108" spans="2:8" x14ac:dyDescent="0.25">
      <c r="B108" s="145" t="s">
        <v>193</v>
      </c>
      <c r="C108" s="145"/>
      <c r="D108" s="145"/>
      <c r="E108" s="145"/>
      <c r="F108" s="145"/>
      <c r="G108" s="145"/>
      <c r="H108" s="145"/>
    </row>
    <row r="109" spans="2:8" x14ac:dyDescent="0.25">
      <c r="B109" s="144"/>
    </row>
    <row r="110" spans="2:8" x14ac:dyDescent="0.25">
      <c r="B110" s="145" t="s">
        <v>194</v>
      </c>
      <c r="C110" s="145"/>
      <c r="D110" s="145"/>
      <c r="E110" s="145"/>
      <c r="F110" s="145"/>
      <c r="G110" s="145"/>
      <c r="H110" s="145"/>
    </row>
    <row r="111" spans="2:8" x14ac:dyDescent="0.25">
      <c r="B111" s="145" t="s">
        <v>195</v>
      </c>
      <c r="C111" s="145"/>
      <c r="D111" s="145"/>
      <c r="E111" s="145"/>
      <c r="F111" s="145"/>
      <c r="G111" s="145"/>
      <c r="H111" s="145"/>
    </row>
    <row r="113" spans="2:8" ht="33.75" customHeight="1" x14ac:dyDescent="0.25">
      <c r="B113" s="145" t="s">
        <v>196</v>
      </c>
      <c r="C113" s="145"/>
      <c r="D113" s="145"/>
      <c r="E113" s="145"/>
      <c r="F113" s="145"/>
      <c r="G113" s="145"/>
      <c r="H113" s="145"/>
    </row>
    <row r="115" spans="2:8" x14ac:dyDescent="0.25">
      <c r="B115" s="146" t="s">
        <v>197</v>
      </c>
      <c r="C115" s="146"/>
      <c r="D115" s="146"/>
      <c r="E115" s="146"/>
      <c r="F115" s="146"/>
      <c r="G115" s="146"/>
      <c r="H115" s="146"/>
    </row>
    <row r="116" spans="2:8" ht="48" customHeight="1" x14ac:dyDescent="0.25">
      <c r="B116" s="145" t="s">
        <v>198</v>
      </c>
      <c r="C116" s="145"/>
      <c r="D116" s="145"/>
      <c r="E116" s="145"/>
      <c r="F116" s="145"/>
      <c r="G116" s="145"/>
      <c r="H116" s="145"/>
    </row>
    <row r="118" spans="2:8" x14ac:dyDescent="0.25">
      <c r="B118" s="146" t="s">
        <v>199</v>
      </c>
      <c r="C118" s="146"/>
      <c r="D118" s="146"/>
      <c r="E118" s="146"/>
      <c r="F118" s="146"/>
      <c r="G118" s="146"/>
      <c r="H118" s="146"/>
    </row>
    <row r="120" spans="2:8" ht="35.25" customHeight="1" x14ac:dyDescent="0.25">
      <c r="B120" s="145" t="s">
        <v>200</v>
      </c>
      <c r="C120" s="145"/>
      <c r="D120" s="145"/>
      <c r="E120" s="145"/>
      <c r="F120" s="145"/>
      <c r="G120" s="145"/>
      <c r="H120" s="145"/>
    </row>
    <row r="122" spans="2:8" x14ac:dyDescent="0.25">
      <c r="B122" s="146" t="s">
        <v>201</v>
      </c>
      <c r="C122" s="146"/>
      <c r="D122" s="146"/>
      <c r="E122" s="146"/>
      <c r="F122" s="146"/>
      <c r="G122" s="146"/>
      <c r="H122" s="146"/>
    </row>
    <row r="124" spans="2:8" ht="34.5" customHeight="1" x14ac:dyDescent="0.25">
      <c r="B124" s="145" t="s">
        <v>202</v>
      </c>
      <c r="C124" s="145"/>
      <c r="D124" s="145"/>
      <c r="E124" s="145"/>
      <c r="F124" s="145"/>
      <c r="G124" s="145"/>
      <c r="H124" s="145"/>
    </row>
    <row r="126" spans="2:8" ht="24" customHeight="1" x14ac:dyDescent="0.25">
      <c r="B126" s="145" t="s">
        <v>203</v>
      </c>
      <c r="C126" s="145"/>
      <c r="D126" s="145"/>
      <c r="E126" s="145"/>
      <c r="F126" s="145"/>
      <c r="G126" s="145"/>
      <c r="H126" s="145"/>
    </row>
    <row r="127" spans="2:8" ht="30.75" customHeight="1" x14ac:dyDescent="0.25">
      <c r="B127" s="145" t="s">
        <v>204</v>
      </c>
      <c r="C127" s="145"/>
      <c r="D127" s="145"/>
      <c r="E127" s="145"/>
      <c r="F127" s="145"/>
      <c r="G127" s="145"/>
      <c r="H127" s="145"/>
    </row>
    <row r="128" spans="2:8" ht="44.45" customHeight="1" x14ac:dyDescent="0.25">
      <c r="B128" s="145" t="s">
        <v>205</v>
      </c>
      <c r="C128" s="145"/>
      <c r="D128" s="145"/>
      <c r="E128" s="145"/>
      <c r="F128" s="145"/>
      <c r="G128" s="145"/>
      <c r="H128" s="145"/>
    </row>
    <row r="129" spans="2:8" ht="55.15" customHeight="1" x14ac:dyDescent="0.25">
      <c r="B129" s="145" t="s">
        <v>206</v>
      </c>
      <c r="C129" s="145"/>
      <c r="D129" s="145"/>
      <c r="E129" s="145"/>
      <c r="F129" s="145"/>
      <c r="G129" s="145"/>
      <c r="H129" s="145"/>
    </row>
    <row r="133" spans="2:8" ht="31.5" customHeight="1" x14ac:dyDescent="0.25"/>
  </sheetData>
  <mergeCells count="73">
    <mergeCell ref="B11:H11"/>
    <mergeCell ref="C3:G3"/>
    <mergeCell ref="C4:G4"/>
    <mergeCell ref="B6:G6"/>
    <mergeCell ref="B7:H7"/>
    <mergeCell ref="B9:H9"/>
    <mergeCell ref="B35:H35"/>
    <mergeCell ref="B13:H13"/>
    <mergeCell ref="B14:H14"/>
    <mergeCell ref="B16:H16"/>
    <mergeCell ref="B20:H20"/>
    <mergeCell ref="B22:H22"/>
    <mergeCell ref="B24:H24"/>
    <mergeCell ref="B28:H28"/>
    <mergeCell ref="B29:H29"/>
    <mergeCell ref="B31:H31"/>
    <mergeCell ref="B32:H32"/>
    <mergeCell ref="B34:H34"/>
    <mergeCell ref="B51:H51"/>
    <mergeCell ref="B36:H36"/>
    <mergeCell ref="B37:H37"/>
    <mergeCell ref="B39:H39"/>
    <mergeCell ref="B41:H41"/>
    <mergeCell ref="B42:H42"/>
    <mergeCell ref="B43:H43"/>
    <mergeCell ref="B44:H44"/>
    <mergeCell ref="B46:H46"/>
    <mergeCell ref="B47:H47"/>
    <mergeCell ref="B49:H49"/>
    <mergeCell ref="B50:H50"/>
    <mergeCell ref="B74:H74"/>
    <mergeCell ref="B53:H53"/>
    <mergeCell ref="B55:H55"/>
    <mergeCell ref="B57:H57"/>
    <mergeCell ref="B59:H59"/>
    <mergeCell ref="B61:H61"/>
    <mergeCell ref="B63:H63"/>
    <mergeCell ref="B65:H65"/>
    <mergeCell ref="B67:H67"/>
    <mergeCell ref="B69:H69"/>
    <mergeCell ref="B70:H70"/>
    <mergeCell ref="B72:H72"/>
    <mergeCell ref="B96:H96"/>
    <mergeCell ref="B75:H75"/>
    <mergeCell ref="B77:H77"/>
    <mergeCell ref="B79:H79"/>
    <mergeCell ref="B81:H81"/>
    <mergeCell ref="B83:H83"/>
    <mergeCell ref="B85:H85"/>
    <mergeCell ref="B87:H87"/>
    <mergeCell ref="B88:H88"/>
    <mergeCell ref="B90:H90"/>
    <mergeCell ref="B92:H92"/>
    <mergeCell ref="B94:H94"/>
    <mergeCell ref="B118:H118"/>
    <mergeCell ref="B98:H98"/>
    <mergeCell ref="B100:H100"/>
    <mergeCell ref="B102:H102"/>
    <mergeCell ref="B104:H104"/>
    <mergeCell ref="B106:H106"/>
    <mergeCell ref="B108:H108"/>
    <mergeCell ref="B110:H110"/>
    <mergeCell ref="B111:H111"/>
    <mergeCell ref="B113:H113"/>
    <mergeCell ref="B115:H115"/>
    <mergeCell ref="B116:H116"/>
    <mergeCell ref="B129:H129"/>
    <mergeCell ref="B120:H120"/>
    <mergeCell ref="B122:H122"/>
    <mergeCell ref="B124:H124"/>
    <mergeCell ref="B126:H126"/>
    <mergeCell ref="B127:H127"/>
    <mergeCell ref="B128:H12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802EE-CEA7-47EC-A6A1-C0748F7D3724}">
  <dimension ref="A1:I287"/>
  <sheetViews>
    <sheetView showGridLines="0" tabSelected="1" topLeftCell="A250" zoomScale="90" zoomScaleNormal="90" workbookViewId="0">
      <selection activeCell="E15" sqref="E15"/>
    </sheetView>
  </sheetViews>
  <sheetFormatPr baseColWidth="10" defaultColWidth="11.42578125" defaultRowHeight="12.75" x14ac:dyDescent="0.2"/>
  <cols>
    <col min="1" max="1" width="3.42578125" style="4" customWidth="1"/>
    <col min="2" max="2" width="38" style="4" customWidth="1"/>
    <col min="3" max="3" width="16.140625" style="4" customWidth="1"/>
    <col min="4" max="4" width="3.140625" style="4" customWidth="1"/>
    <col min="5" max="5" width="16.140625" style="4" customWidth="1"/>
    <col min="6" max="6" width="1.85546875" style="4" customWidth="1"/>
    <col min="7" max="7" width="14.140625" style="5" customWidth="1"/>
    <col min="8" max="8" width="0.7109375" style="4" customWidth="1"/>
    <col min="9" max="9" width="18.85546875" style="4" customWidth="1"/>
    <col min="10" max="16384" width="11.42578125" style="4"/>
  </cols>
  <sheetData>
    <row r="1" spans="1:9" x14ac:dyDescent="0.2">
      <c r="A1" s="1"/>
      <c r="B1" s="2" t="s">
        <v>0</v>
      </c>
      <c r="C1" s="2"/>
      <c r="D1" s="2"/>
      <c r="E1" s="2"/>
      <c r="F1" s="2"/>
      <c r="G1" s="2"/>
      <c r="H1" s="3"/>
      <c r="I1" s="3"/>
    </row>
    <row r="2" spans="1:9" ht="31.5" customHeight="1" x14ac:dyDescent="0.25">
      <c r="B2" s="152" t="s">
        <v>1</v>
      </c>
      <c r="C2" s="152"/>
      <c r="D2" s="152"/>
      <c r="E2" s="152"/>
      <c r="I2" s="6"/>
    </row>
    <row r="3" spans="1:9" x14ac:dyDescent="0.2">
      <c r="I3" s="7"/>
    </row>
    <row r="4" spans="1:9" x14ac:dyDescent="0.2">
      <c r="B4" s="8" t="s">
        <v>2</v>
      </c>
      <c r="C4" s="9">
        <v>2022</v>
      </c>
      <c r="D4" s="9"/>
      <c r="E4" s="9">
        <v>2021</v>
      </c>
      <c r="F4" s="9"/>
      <c r="G4" s="10"/>
      <c r="H4" s="7"/>
      <c r="I4" s="7"/>
    </row>
    <row r="5" spans="1:9" x14ac:dyDescent="0.2">
      <c r="B5" s="11" t="s">
        <v>3</v>
      </c>
      <c r="C5" s="12">
        <v>345988985.97000003</v>
      </c>
      <c r="D5" s="13"/>
      <c r="E5" s="13">
        <v>15481236.75</v>
      </c>
      <c r="F5" s="13"/>
    </row>
    <row r="6" spans="1:9" x14ac:dyDescent="0.2">
      <c r="B6" s="11" t="s">
        <v>4</v>
      </c>
      <c r="C6" s="12">
        <v>1932.57</v>
      </c>
      <c r="D6" s="14"/>
      <c r="E6" s="13">
        <v>1932.57</v>
      </c>
      <c r="F6" s="15"/>
      <c r="I6" s="16"/>
    </row>
    <row r="7" spans="1:9" ht="13.5" thickBot="1" x14ac:dyDescent="0.25">
      <c r="B7" s="11"/>
      <c r="C7" s="17">
        <f>SUM(C5:C6)</f>
        <v>345990918.54000002</v>
      </c>
      <c r="D7" s="18"/>
      <c r="E7" s="17">
        <f>SUM(E5:E6)</f>
        <v>15483169.32</v>
      </c>
      <c r="F7" s="15"/>
    </row>
    <row r="8" spans="1:9" ht="13.5" thickTop="1" x14ac:dyDescent="0.2">
      <c r="B8" s="11"/>
      <c r="C8" s="14"/>
      <c r="D8" s="14"/>
      <c r="E8" s="14"/>
      <c r="F8" s="15"/>
    </row>
    <row r="9" spans="1:9" x14ac:dyDescent="0.2">
      <c r="B9" s="19"/>
      <c r="C9" s="18"/>
      <c r="D9" s="18"/>
      <c r="E9" s="18"/>
      <c r="F9" s="20"/>
      <c r="G9" s="10"/>
      <c r="I9" s="21"/>
    </row>
    <row r="10" spans="1:9" x14ac:dyDescent="0.2">
      <c r="B10" s="2" t="s">
        <v>5</v>
      </c>
      <c r="C10" s="2"/>
      <c r="D10" s="2"/>
      <c r="E10" s="2"/>
      <c r="F10" s="2"/>
      <c r="G10" s="2"/>
      <c r="H10" s="22"/>
      <c r="I10" s="22"/>
    </row>
    <row r="11" spans="1:9" x14ac:dyDescent="0.2">
      <c r="B11" s="4" t="s">
        <v>6</v>
      </c>
      <c r="F11" s="15"/>
    </row>
    <row r="12" spans="1:9" x14ac:dyDescent="0.2">
      <c r="F12" s="15"/>
      <c r="G12" s="10"/>
      <c r="H12" s="7"/>
      <c r="I12" s="7"/>
    </row>
    <row r="13" spans="1:9" x14ac:dyDescent="0.2">
      <c r="B13" s="8" t="s">
        <v>2</v>
      </c>
      <c r="C13" s="9">
        <v>2022</v>
      </c>
      <c r="D13" s="9"/>
      <c r="E13" s="9">
        <v>2021</v>
      </c>
      <c r="F13" s="15"/>
      <c r="G13" s="10"/>
      <c r="H13" s="7"/>
      <c r="I13" s="10"/>
    </row>
    <row r="14" spans="1:9" x14ac:dyDescent="0.2">
      <c r="B14" s="8"/>
      <c r="C14" s="9"/>
      <c r="D14" s="9"/>
      <c r="E14" s="9"/>
      <c r="F14" s="15"/>
      <c r="I14" s="5"/>
    </row>
    <row r="15" spans="1:9" ht="25.5" x14ac:dyDescent="0.2">
      <c r="B15" s="23" t="s">
        <v>7</v>
      </c>
      <c r="C15" s="24">
        <f>1150539.62-0.39</f>
        <v>1150539.2300000002</v>
      </c>
      <c r="E15" s="5">
        <v>1409754.17</v>
      </c>
      <c r="F15" s="15"/>
      <c r="I15" s="5"/>
    </row>
    <row r="16" spans="1:9" x14ac:dyDescent="0.2">
      <c r="B16" s="23" t="s">
        <v>8</v>
      </c>
      <c r="C16" s="24"/>
      <c r="E16" s="25">
        <v>10248.299999999999</v>
      </c>
      <c r="F16" s="15"/>
      <c r="I16" s="5"/>
    </row>
    <row r="17" spans="1:9" x14ac:dyDescent="0.2">
      <c r="B17" s="7" t="s">
        <v>9</v>
      </c>
      <c r="C17" s="24">
        <f>202689.61</f>
        <v>202689.61</v>
      </c>
      <c r="E17" s="25">
        <v>269462.84999999998</v>
      </c>
      <c r="F17" s="15"/>
      <c r="I17" s="5"/>
    </row>
    <row r="18" spans="1:9" ht="13.5" thickBot="1" x14ac:dyDescent="0.25">
      <c r="B18" s="23" t="s">
        <v>10</v>
      </c>
      <c r="C18" s="26">
        <f>+C15+C16-C17</f>
        <v>947849.62000000023</v>
      </c>
      <c r="D18" s="20"/>
      <c r="E18" s="27">
        <f>+E15+E16-E17</f>
        <v>1150539.6200000001</v>
      </c>
      <c r="F18" s="15"/>
    </row>
    <row r="19" spans="1:9" ht="13.5" thickTop="1" x14ac:dyDescent="0.2">
      <c r="B19" s="23"/>
      <c r="C19" s="28"/>
      <c r="D19" s="20"/>
      <c r="E19" s="20"/>
      <c r="F19" s="15"/>
    </row>
    <row r="20" spans="1:9" x14ac:dyDescent="0.2">
      <c r="C20" s="15"/>
      <c r="D20" s="15"/>
      <c r="E20" s="15"/>
      <c r="F20" s="15"/>
    </row>
    <row r="21" spans="1:9" x14ac:dyDescent="0.2">
      <c r="A21" s="1"/>
      <c r="B21" s="2" t="s">
        <v>11</v>
      </c>
      <c r="C21" s="2"/>
      <c r="D21" s="2"/>
      <c r="E21" s="2"/>
      <c r="F21" s="2"/>
      <c r="G21" s="2"/>
      <c r="H21" s="3"/>
      <c r="I21" s="3"/>
    </row>
    <row r="22" spans="1:9" x14ac:dyDescent="0.2">
      <c r="B22" s="4" t="s">
        <v>12</v>
      </c>
    </row>
    <row r="24" spans="1:9" x14ac:dyDescent="0.2">
      <c r="B24" s="8" t="s">
        <v>2</v>
      </c>
      <c r="C24" s="29">
        <v>2022</v>
      </c>
      <c r="D24" s="9"/>
      <c r="E24" s="9">
        <v>2021</v>
      </c>
      <c r="I24" s="7"/>
    </row>
    <row r="25" spans="1:9" x14ac:dyDescent="0.2">
      <c r="B25" s="11" t="s">
        <v>13</v>
      </c>
      <c r="C25" s="12">
        <f>+C40</f>
        <v>180000</v>
      </c>
      <c r="D25" s="13"/>
      <c r="E25" s="12">
        <f>+C53</f>
        <v>180000</v>
      </c>
    </row>
    <row r="26" spans="1:9" x14ac:dyDescent="0.2">
      <c r="B26" s="11" t="s">
        <v>14</v>
      </c>
      <c r="C26" s="12">
        <f>+E40</f>
        <v>119461.37000000011</v>
      </c>
      <c r="D26" s="13"/>
      <c r="E26" s="12">
        <f>+E53</f>
        <v>127794.33000000007</v>
      </c>
    </row>
    <row r="27" spans="1:9" x14ac:dyDescent="0.2">
      <c r="B27" s="11" t="s">
        <v>15</v>
      </c>
      <c r="C27" s="30">
        <f>+G40</f>
        <v>1290170.8000000003</v>
      </c>
      <c r="D27" s="13"/>
      <c r="E27" s="30">
        <f>+G53</f>
        <v>667783.90000000014</v>
      </c>
    </row>
    <row r="28" spans="1:9" ht="13.5" thickBot="1" x14ac:dyDescent="0.25">
      <c r="B28" s="31" t="s">
        <v>16</v>
      </c>
      <c r="C28" s="17">
        <f>SUM(C25:C27)</f>
        <v>1589632.1700000004</v>
      </c>
      <c r="D28" s="18"/>
      <c r="E28" s="17">
        <f>SUM(E25:E27)</f>
        <v>975578.23000000021</v>
      </c>
    </row>
    <row r="29" spans="1:9" ht="13.5" thickTop="1" x14ac:dyDescent="0.2">
      <c r="B29" s="31"/>
      <c r="C29" s="14"/>
      <c r="D29" s="14"/>
      <c r="E29" s="14"/>
    </row>
    <row r="31" spans="1:9" ht="25.5" x14ac:dyDescent="0.2">
      <c r="B31" s="32">
        <v>2022</v>
      </c>
      <c r="C31" s="33" t="s">
        <v>17</v>
      </c>
      <c r="D31" s="33"/>
      <c r="E31" s="33" t="s">
        <v>18</v>
      </c>
      <c r="F31" s="33"/>
      <c r="G31" s="34" t="s">
        <v>19</v>
      </c>
      <c r="H31" s="34"/>
      <c r="I31" s="35" t="s">
        <v>16</v>
      </c>
    </row>
    <row r="32" spans="1:9" x14ac:dyDescent="0.2">
      <c r="B32" s="36" t="s">
        <v>20</v>
      </c>
      <c r="C32" s="37"/>
      <c r="D32" s="37"/>
      <c r="E32" s="38"/>
      <c r="F32" s="38"/>
      <c r="G32" s="38"/>
      <c r="H32" s="38"/>
      <c r="I32" s="38"/>
    </row>
    <row r="33" spans="2:9" x14ac:dyDescent="0.2">
      <c r="B33" s="36" t="s">
        <v>21</v>
      </c>
      <c r="C33" s="39">
        <v>180000</v>
      </c>
      <c r="D33" s="39"/>
      <c r="E33" s="40">
        <v>950672.72</v>
      </c>
      <c r="F33" s="40"/>
      <c r="G33" s="40">
        <v>2062233.08</v>
      </c>
      <c r="H33" s="40"/>
      <c r="I33" s="40">
        <f>SUM(C33:G33)</f>
        <v>3192905.8</v>
      </c>
    </row>
    <row r="34" spans="2:9" x14ac:dyDescent="0.2">
      <c r="B34" s="36" t="s">
        <v>22</v>
      </c>
      <c r="C34" s="41" t="s">
        <v>23</v>
      </c>
      <c r="D34" s="42"/>
      <c r="E34" s="40">
        <v>277211.38</v>
      </c>
      <c r="F34" s="40"/>
      <c r="G34" s="40">
        <v>1434534.37</v>
      </c>
      <c r="H34" s="40"/>
      <c r="I34" s="40">
        <f>SUM(C34:G34)</f>
        <v>1711745.75</v>
      </c>
    </row>
    <row r="35" spans="2:9" s="11" customFormat="1" x14ac:dyDescent="0.2">
      <c r="B35" s="36" t="s">
        <v>24</v>
      </c>
      <c r="C35" s="43">
        <v>180000</v>
      </c>
      <c r="D35" s="43"/>
      <c r="E35" s="44">
        <f>SUM(E33:E34)</f>
        <v>1227884.1000000001</v>
      </c>
      <c r="F35" s="44"/>
      <c r="G35" s="44">
        <f>SUM(G33:G34)</f>
        <v>3496767.45</v>
      </c>
      <c r="H35" s="44"/>
      <c r="I35" s="44">
        <f>SUM(I33:I34)</f>
        <v>4904651.55</v>
      </c>
    </row>
    <row r="36" spans="2:9" s="11" customFormat="1" x14ac:dyDescent="0.2">
      <c r="B36" s="36"/>
      <c r="C36" s="43"/>
      <c r="D36" s="43"/>
      <c r="E36" s="44"/>
      <c r="F36" s="44"/>
      <c r="G36" s="44"/>
      <c r="H36" s="44"/>
      <c r="I36" s="44"/>
    </row>
    <row r="37" spans="2:9" s="19" customFormat="1" x14ac:dyDescent="0.2">
      <c r="B37" s="45" t="s">
        <v>25</v>
      </c>
      <c r="C37" s="46">
        <v>0</v>
      </c>
      <c r="D37" s="46"/>
      <c r="E37" s="47">
        <v>822878.39</v>
      </c>
      <c r="F37" s="47"/>
      <c r="G37" s="48">
        <v>1394449.18</v>
      </c>
      <c r="H37" s="48"/>
      <c r="I37" s="47">
        <f>C37+E37+G37</f>
        <v>2217327.5699999998</v>
      </c>
    </row>
    <row r="38" spans="2:9" s="11" customFormat="1" x14ac:dyDescent="0.2">
      <c r="B38" s="38" t="s">
        <v>26</v>
      </c>
      <c r="C38" s="39">
        <v>0</v>
      </c>
      <c r="D38" s="39"/>
      <c r="E38" s="40">
        <f>285443.34+101</f>
        <v>285544.34000000003</v>
      </c>
      <c r="F38" s="40"/>
      <c r="G38" s="49">
        <v>812147.47</v>
      </c>
      <c r="H38" s="49"/>
      <c r="I38" s="40">
        <f>SUM(C38:G38)</f>
        <v>1097691.81</v>
      </c>
    </row>
    <row r="39" spans="2:9" s="11" customFormat="1" x14ac:dyDescent="0.2">
      <c r="B39" s="38" t="s">
        <v>27</v>
      </c>
      <c r="C39" s="43">
        <v>0</v>
      </c>
      <c r="D39" s="43"/>
      <c r="E39" s="44">
        <f>SUM(E37:E38)</f>
        <v>1108422.73</v>
      </c>
      <c r="F39" s="44"/>
      <c r="G39" s="44">
        <f>SUM(G37:G38)</f>
        <v>2206596.65</v>
      </c>
      <c r="H39" s="44"/>
      <c r="I39" s="44">
        <f>SUM(C39:G39)</f>
        <v>3315019.38</v>
      </c>
    </row>
    <row r="40" spans="2:9" s="11" customFormat="1" x14ac:dyDescent="0.2">
      <c r="B40" s="38" t="s">
        <v>28</v>
      </c>
      <c r="C40" s="50">
        <f>C35-C39</f>
        <v>180000</v>
      </c>
      <c r="D40" s="51"/>
      <c r="E40" s="50">
        <f>E35-E39</f>
        <v>119461.37000000011</v>
      </c>
      <c r="F40" s="51"/>
      <c r="G40" s="50">
        <f>G35-G39</f>
        <v>1290170.8000000003</v>
      </c>
      <c r="H40" s="50">
        <f>H35-H39</f>
        <v>0</v>
      </c>
      <c r="I40" s="52">
        <f>I35-I39</f>
        <v>1589632.17</v>
      </c>
    </row>
    <row r="41" spans="2:9" s="11" customFormat="1" x14ac:dyDescent="0.2">
      <c r="B41" s="38"/>
      <c r="C41" s="53"/>
      <c r="D41" s="51"/>
      <c r="E41" s="51"/>
      <c r="F41" s="51"/>
      <c r="G41" s="51"/>
      <c r="H41" s="51"/>
      <c r="I41" s="51"/>
    </row>
    <row r="42" spans="2:9" s="11" customFormat="1" x14ac:dyDescent="0.2">
      <c r="B42" s="38"/>
      <c r="C42" s="53"/>
      <c r="D42" s="51"/>
      <c r="E42" s="51"/>
      <c r="F42" s="51"/>
      <c r="G42" s="51"/>
      <c r="H42" s="51"/>
      <c r="I42" s="51"/>
    </row>
    <row r="43" spans="2:9" s="19" customFormat="1" ht="24" customHeight="1" x14ac:dyDescent="0.2">
      <c r="B43" s="54">
        <v>2021</v>
      </c>
      <c r="C43" s="55" t="s">
        <v>17</v>
      </c>
      <c r="D43" s="55"/>
      <c r="E43" s="55" t="s">
        <v>29</v>
      </c>
      <c r="F43" s="55"/>
      <c r="G43" s="56" t="s">
        <v>19</v>
      </c>
      <c r="H43" s="56"/>
      <c r="I43" s="57" t="s">
        <v>16</v>
      </c>
    </row>
    <row r="44" spans="2:9" s="19" customFormat="1" x14ac:dyDescent="0.2">
      <c r="B44" s="58" t="s">
        <v>20</v>
      </c>
      <c r="C44" s="59"/>
      <c r="D44" s="60"/>
      <c r="E44" s="60"/>
      <c r="F44" s="60"/>
      <c r="G44" s="60"/>
      <c r="H44" s="60"/>
      <c r="I44" s="60"/>
    </row>
    <row r="45" spans="2:9" s="19" customFormat="1" x14ac:dyDescent="0.2">
      <c r="B45" s="58" t="s">
        <v>21</v>
      </c>
      <c r="C45" s="61">
        <v>180000</v>
      </c>
      <c r="D45" s="62"/>
      <c r="E45" s="61">
        <v>657762.37</v>
      </c>
      <c r="F45" s="62"/>
      <c r="G45" s="61">
        <v>1425833.36</v>
      </c>
      <c r="H45" s="62"/>
      <c r="I45" s="61">
        <f>SUM(C45:G45)</f>
        <v>2263595.73</v>
      </c>
    </row>
    <row r="46" spans="2:9" s="19" customFormat="1" x14ac:dyDescent="0.2">
      <c r="B46" s="58" t="s">
        <v>22</v>
      </c>
      <c r="C46" s="61"/>
      <c r="D46" s="62"/>
      <c r="E46" s="61">
        <v>292910.34999999998</v>
      </c>
      <c r="F46" s="62"/>
      <c r="G46" s="61">
        <v>636399.72</v>
      </c>
      <c r="H46" s="62"/>
      <c r="I46" s="61">
        <f>SUM(C46:G46)</f>
        <v>929310.07</v>
      </c>
    </row>
    <row r="47" spans="2:9" s="19" customFormat="1" x14ac:dyDescent="0.2">
      <c r="B47" s="58" t="s">
        <v>24</v>
      </c>
      <c r="C47" s="62"/>
      <c r="D47" s="62"/>
      <c r="E47" s="62"/>
      <c r="F47" s="62"/>
      <c r="G47" s="62"/>
      <c r="H47" s="62"/>
      <c r="I47" s="62"/>
    </row>
    <row r="48" spans="2:9" s="19" customFormat="1" x14ac:dyDescent="0.2">
      <c r="B48" s="58"/>
      <c r="C48" s="63">
        <v>180000</v>
      </c>
      <c r="D48" s="59"/>
      <c r="E48" s="63">
        <f>SUM(E45:E47)</f>
        <v>950672.72</v>
      </c>
      <c r="F48" s="59"/>
      <c r="G48" s="63">
        <f>SUM(G45:G47)</f>
        <v>2062233.08</v>
      </c>
      <c r="H48" s="64"/>
      <c r="I48" s="63">
        <f>SUM(I45:I47)</f>
        <v>3192905.8</v>
      </c>
    </row>
    <row r="49" spans="2:9" s="19" customFormat="1" x14ac:dyDescent="0.2">
      <c r="B49" s="58"/>
      <c r="C49" s="59"/>
      <c r="D49" s="59"/>
      <c r="E49" s="59"/>
      <c r="F49" s="59"/>
      <c r="G49" s="59"/>
      <c r="H49" s="64"/>
      <c r="I49" s="59"/>
    </row>
    <row r="50" spans="2:9" s="19" customFormat="1" x14ac:dyDescent="0.2">
      <c r="B50" s="45" t="s">
        <v>25</v>
      </c>
      <c r="C50" s="65">
        <v>0</v>
      </c>
      <c r="D50" s="65"/>
      <c r="E50" s="61">
        <v>524482.19999999995</v>
      </c>
      <c r="F50" s="61"/>
      <c r="G50" s="62">
        <v>1091080.2</v>
      </c>
      <c r="H50" s="62"/>
      <c r="I50" s="61">
        <f>C50+E50+G50</f>
        <v>1615562.4</v>
      </c>
    </row>
    <row r="51" spans="2:9" s="19" customFormat="1" x14ac:dyDescent="0.2">
      <c r="B51" s="66" t="s">
        <v>26</v>
      </c>
      <c r="C51" s="61">
        <v>0</v>
      </c>
      <c r="D51" s="61"/>
      <c r="E51" s="61">
        <v>298396.19</v>
      </c>
      <c r="F51" s="61"/>
      <c r="G51" s="62">
        <v>303368.98</v>
      </c>
      <c r="H51" s="62"/>
      <c r="I51" s="61">
        <f>SUM(C51:G51)</f>
        <v>601765.16999999993</v>
      </c>
    </row>
    <row r="52" spans="2:9" s="19" customFormat="1" x14ac:dyDescent="0.2">
      <c r="B52" s="66" t="s">
        <v>27</v>
      </c>
      <c r="C52" s="61">
        <f>+C48</f>
        <v>180000</v>
      </c>
      <c r="D52" s="61"/>
      <c r="E52" s="61">
        <f>SUM(E50:E51)</f>
        <v>822878.3899999999</v>
      </c>
      <c r="F52" s="61"/>
      <c r="G52" s="61">
        <f>SUM(G50:G51)</f>
        <v>1394449.18</v>
      </c>
      <c r="H52" s="62"/>
      <c r="I52" s="61">
        <f>SUM(D52:G52)</f>
        <v>2217327.5699999998</v>
      </c>
    </row>
    <row r="53" spans="2:9" s="19" customFormat="1" x14ac:dyDescent="0.2">
      <c r="B53" s="66" t="s">
        <v>28</v>
      </c>
      <c r="C53" s="63">
        <f>+C52</f>
        <v>180000</v>
      </c>
      <c r="D53" s="59"/>
      <c r="E53" s="63">
        <f>E48-E52</f>
        <v>127794.33000000007</v>
      </c>
      <c r="F53" s="59"/>
      <c r="G53" s="63">
        <f>G48-G52</f>
        <v>667783.90000000014</v>
      </c>
      <c r="H53" s="64"/>
      <c r="I53" s="63">
        <f>SUM(C53:G53)</f>
        <v>975578.23000000021</v>
      </c>
    </row>
    <row r="54" spans="2:9" s="19" customFormat="1" x14ac:dyDescent="0.2">
      <c r="E54" s="67"/>
      <c r="G54" s="67"/>
    </row>
    <row r="55" spans="2:9" s="19" customFormat="1" x14ac:dyDescent="0.2">
      <c r="E55" s="67"/>
      <c r="G55" s="67"/>
    </row>
    <row r="56" spans="2:9" s="19" customFormat="1" x14ac:dyDescent="0.2">
      <c r="E56" s="67"/>
      <c r="G56" s="67"/>
    </row>
    <row r="57" spans="2:9" s="19" customFormat="1" x14ac:dyDescent="0.2">
      <c r="E57" s="67"/>
      <c r="G57" s="67"/>
    </row>
    <row r="58" spans="2:9" s="19" customFormat="1" x14ac:dyDescent="0.2">
      <c r="E58" s="67"/>
      <c r="G58" s="67"/>
    </row>
    <row r="59" spans="2:9" s="19" customFormat="1" x14ac:dyDescent="0.2">
      <c r="E59" s="67"/>
      <c r="G59" s="67"/>
    </row>
    <row r="60" spans="2:9" s="11" customFormat="1" x14ac:dyDescent="0.2"/>
    <row r="61" spans="2:9" s="11" customFormat="1" x14ac:dyDescent="0.2"/>
    <row r="62" spans="2:9" s="11" customFormat="1" x14ac:dyDescent="0.2"/>
    <row r="63" spans="2:9" s="11" customFormat="1" x14ac:dyDescent="0.2"/>
    <row r="64" spans="2:9" s="11" customFormat="1" x14ac:dyDescent="0.2"/>
    <row r="65" spans="1:9" x14ac:dyDescent="0.2">
      <c r="A65" s="1"/>
      <c r="B65" s="2" t="s">
        <v>30</v>
      </c>
      <c r="C65" s="2"/>
      <c r="D65" s="2"/>
      <c r="E65" s="2"/>
      <c r="F65" s="2"/>
      <c r="G65" s="2"/>
      <c r="H65" s="2"/>
      <c r="I65" s="2"/>
    </row>
    <row r="66" spans="1:9" x14ac:dyDescent="0.2">
      <c r="B66" s="153" t="s">
        <v>31</v>
      </c>
      <c r="C66" s="153"/>
      <c r="D66" s="153"/>
      <c r="E66" s="153"/>
      <c r="F66" s="153"/>
      <c r="G66" s="153"/>
      <c r="H66" s="153"/>
      <c r="I66" s="153"/>
    </row>
    <row r="67" spans="1:9" x14ac:dyDescent="0.2">
      <c r="A67" s="7"/>
      <c r="B67" s="7"/>
      <c r="C67" s="7"/>
      <c r="D67" s="7"/>
      <c r="E67" s="7"/>
      <c r="F67" s="7"/>
      <c r="G67" s="10"/>
      <c r="H67" s="7"/>
      <c r="I67" s="7"/>
    </row>
    <row r="68" spans="1:9" ht="25.5" x14ac:dyDescent="0.2">
      <c r="A68" s="7"/>
      <c r="B68" s="8" t="s">
        <v>2</v>
      </c>
      <c r="C68" s="68" t="s">
        <v>32</v>
      </c>
      <c r="D68" s="68"/>
      <c r="E68" s="68" t="s">
        <v>33</v>
      </c>
      <c r="F68" s="68"/>
      <c r="G68" s="69" t="s">
        <v>34</v>
      </c>
      <c r="H68" s="9"/>
      <c r="I68" s="70" t="s">
        <v>16</v>
      </c>
    </row>
    <row r="69" spans="1:9" x14ac:dyDescent="0.2">
      <c r="A69" s="7"/>
      <c r="B69" s="71" t="s">
        <v>35</v>
      </c>
      <c r="C69" s="72">
        <v>3746765.56</v>
      </c>
      <c r="D69" s="72"/>
      <c r="E69" s="72">
        <v>10276483.42</v>
      </c>
      <c r="F69" s="72"/>
      <c r="G69" s="72">
        <v>8866684.9299999997</v>
      </c>
      <c r="H69" s="72"/>
      <c r="I69" s="72">
        <f>+C69+E69+G69</f>
        <v>22889933.91</v>
      </c>
    </row>
    <row r="70" spans="1:9" x14ac:dyDescent="0.2">
      <c r="A70" s="7"/>
      <c r="B70" s="19" t="s">
        <v>22</v>
      </c>
      <c r="C70" s="73"/>
      <c r="D70" s="72"/>
      <c r="E70" s="73">
        <v>1060374.5900000001</v>
      </c>
      <c r="F70" s="72"/>
      <c r="G70" s="73"/>
      <c r="H70" s="72"/>
      <c r="I70" s="73">
        <f>+C70+E70+G70</f>
        <v>1060374.5900000001</v>
      </c>
    </row>
    <row r="71" spans="1:9" x14ac:dyDescent="0.2">
      <c r="A71" s="7"/>
      <c r="B71" s="74" t="s">
        <v>36</v>
      </c>
      <c r="C71" s="18">
        <f>SUM(C69:C70)</f>
        <v>3746765.56</v>
      </c>
      <c r="D71" s="18"/>
      <c r="E71" s="18">
        <f>SUM(E69:E70)</f>
        <v>11336858.01</v>
      </c>
      <c r="F71" s="18"/>
      <c r="G71" s="18">
        <f>SUM(G69:G70)</f>
        <v>8866684.9299999997</v>
      </c>
      <c r="H71" s="18"/>
      <c r="I71" s="18">
        <f>SUM(I69:I70)</f>
        <v>23950308.5</v>
      </c>
    </row>
    <row r="72" spans="1:9" x14ac:dyDescent="0.2">
      <c r="A72" s="7"/>
      <c r="B72" s="19"/>
      <c r="C72" s="72"/>
      <c r="D72" s="72"/>
      <c r="E72" s="72"/>
      <c r="F72" s="72"/>
      <c r="G72" s="72"/>
      <c r="H72" s="72"/>
      <c r="I72" s="72"/>
    </row>
    <row r="73" spans="1:9" x14ac:dyDescent="0.2">
      <c r="A73" s="7"/>
      <c r="B73" s="19" t="s">
        <v>37</v>
      </c>
      <c r="C73" s="72">
        <v>2291697.5</v>
      </c>
      <c r="D73" s="72"/>
      <c r="E73" s="72">
        <v>6058091.4699999997</v>
      </c>
      <c r="F73" s="72"/>
      <c r="G73" s="72">
        <v>8169290.7599999998</v>
      </c>
      <c r="H73" s="72"/>
      <c r="I73" s="72">
        <f>+C73+E73+G73</f>
        <v>16519079.73</v>
      </c>
    </row>
    <row r="74" spans="1:9" x14ac:dyDescent="0.2">
      <c r="A74" s="7"/>
      <c r="B74" s="19" t="s">
        <v>26</v>
      </c>
      <c r="C74" s="72">
        <v>869491.29</v>
      </c>
      <c r="D74" s="72"/>
      <c r="E74" s="72">
        <v>713840.21</v>
      </c>
      <c r="F74" s="72"/>
      <c r="G74" s="72">
        <v>164549.78</v>
      </c>
      <c r="H74" s="72"/>
      <c r="I74" s="73">
        <f>+C74+E74+G74</f>
        <v>1747881.28</v>
      </c>
    </row>
    <row r="75" spans="1:9" x14ac:dyDescent="0.2">
      <c r="A75" s="7"/>
      <c r="B75" s="74" t="s">
        <v>36</v>
      </c>
      <c r="C75" s="75">
        <f>SUM(C73:C74)</f>
        <v>3161188.79</v>
      </c>
      <c r="D75" s="18"/>
      <c r="E75" s="75">
        <f>SUM(E73:E74)</f>
        <v>6771931.6799999997</v>
      </c>
      <c r="F75" s="18"/>
      <c r="G75" s="75">
        <f>SUM(G73:G74)</f>
        <v>8333840.54</v>
      </c>
      <c r="H75" s="18"/>
      <c r="I75" s="75">
        <f>SUM(I73:I74)</f>
        <v>18266961.010000002</v>
      </c>
    </row>
    <row r="76" spans="1:9" ht="13.5" thickBot="1" x14ac:dyDescent="0.25">
      <c r="A76" s="7"/>
      <c r="B76" s="76" t="s">
        <v>38</v>
      </c>
      <c r="C76" s="17">
        <f>+C71-C75</f>
        <v>585576.77</v>
      </c>
      <c r="D76" s="18"/>
      <c r="E76" s="17">
        <f>+E71-E75</f>
        <v>4564926.33</v>
      </c>
      <c r="F76" s="18"/>
      <c r="G76" s="17">
        <f>+G71-G75</f>
        <v>532844.38999999966</v>
      </c>
      <c r="H76" s="18"/>
      <c r="I76" s="17">
        <f>+I71-I75</f>
        <v>5683347.4899999984</v>
      </c>
    </row>
    <row r="77" spans="1:9" ht="13.5" thickTop="1" x14ac:dyDescent="0.2">
      <c r="A77" s="7"/>
      <c r="B77" s="76"/>
      <c r="C77" s="18"/>
      <c r="D77" s="18"/>
      <c r="E77" s="18"/>
      <c r="F77" s="18"/>
      <c r="G77" s="18"/>
      <c r="H77" s="18"/>
      <c r="I77" s="18"/>
    </row>
    <row r="78" spans="1:9" x14ac:dyDescent="0.2">
      <c r="A78" s="7"/>
      <c r="B78" s="74"/>
      <c r="C78" s="18"/>
      <c r="D78" s="18"/>
      <c r="E78" s="18"/>
      <c r="F78" s="18"/>
      <c r="G78" s="18"/>
      <c r="H78" s="18"/>
      <c r="I78" s="18"/>
    </row>
    <row r="79" spans="1:9" ht="33" customHeight="1" x14ac:dyDescent="0.2">
      <c r="A79" s="7"/>
      <c r="B79" s="154" t="s">
        <v>41</v>
      </c>
      <c r="C79" s="154"/>
      <c r="D79" s="154"/>
      <c r="E79" s="154"/>
      <c r="F79" s="154"/>
      <c r="G79" s="154"/>
      <c r="H79" s="154"/>
      <c r="I79" s="154"/>
    </row>
    <row r="80" spans="1:9" x14ac:dyDescent="0.2">
      <c r="A80" s="7"/>
      <c r="B80" s="74"/>
      <c r="C80" s="18"/>
      <c r="D80" s="18"/>
      <c r="E80" s="18"/>
      <c r="F80" s="18"/>
      <c r="G80" s="18"/>
      <c r="H80" s="18"/>
      <c r="I80" s="18"/>
    </row>
    <row r="81" spans="1:9" ht="25.5" x14ac:dyDescent="0.2">
      <c r="A81" s="7"/>
      <c r="B81" s="8" t="s">
        <v>2</v>
      </c>
      <c r="C81" s="68" t="s">
        <v>32</v>
      </c>
      <c r="D81" s="68"/>
      <c r="E81" s="68" t="s">
        <v>33</v>
      </c>
      <c r="F81" s="68"/>
      <c r="G81" s="69" t="s">
        <v>34</v>
      </c>
      <c r="H81" s="9"/>
      <c r="I81" s="9" t="s">
        <v>16</v>
      </c>
    </row>
    <row r="82" spans="1:9" x14ac:dyDescent="0.2">
      <c r="A82" s="7"/>
      <c r="B82" s="77" t="s">
        <v>39</v>
      </c>
      <c r="C82" s="78">
        <v>3746765.56</v>
      </c>
      <c r="D82" s="78"/>
      <c r="E82" s="78">
        <v>9420311.9499999993</v>
      </c>
      <c r="F82" s="78"/>
      <c r="G82" s="78">
        <v>8866684.9299999997</v>
      </c>
      <c r="H82" s="78"/>
      <c r="I82" s="78">
        <f>+C82+E82+G82</f>
        <v>22033762.439999998</v>
      </c>
    </row>
    <row r="83" spans="1:9" x14ac:dyDescent="0.2">
      <c r="A83" s="7"/>
      <c r="B83" s="79" t="s">
        <v>22</v>
      </c>
      <c r="C83" s="78">
        <v>0</v>
      </c>
      <c r="D83" s="78"/>
      <c r="E83" s="78">
        <v>856171.47</v>
      </c>
      <c r="F83" s="78"/>
      <c r="G83" s="78"/>
      <c r="H83" s="78"/>
      <c r="I83" s="78">
        <f>+C83+E83+G83</f>
        <v>856171.47</v>
      </c>
    </row>
    <row r="84" spans="1:9" x14ac:dyDescent="0.2">
      <c r="A84" s="7"/>
      <c r="B84" s="80" t="s">
        <v>36</v>
      </c>
      <c r="C84" s="81">
        <f>SUM(C82:C83)</f>
        <v>3746765.56</v>
      </c>
      <c r="D84" s="81"/>
      <c r="E84" s="81">
        <f>SUM(E82:E83)</f>
        <v>10276483.42</v>
      </c>
      <c r="F84" s="81">
        <f>SUM(F82:F83)</f>
        <v>0</v>
      </c>
      <c r="G84" s="81">
        <f>SUM(G82:G83)</f>
        <v>8866684.9299999997</v>
      </c>
      <c r="H84" s="81">
        <f>SUM(H82:H83)</f>
        <v>0</v>
      </c>
      <c r="I84" s="81">
        <f>SUM(I82:I83)</f>
        <v>22889933.909999996</v>
      </c>
    </row>
    <row r="85" spans="1:9" x14ac:dyDescent="0.2">
      <c r="A85" s="7"/>
      <c r="B85" s="79"/>
      <c r="C85" s="78"/>
      <c r="D85" s="78"/>
      <c r="E85" s="78"/>
      <c r="F85" s="78"/>
      <c r="G85" s="78"/>
      <c r="H85" s="78"/>
      <c r="I85" s="78">
        <f>+C85+E85+G85</f>
        <v>0</v>
      </c>
    </row>
    <row r="86" spans="1:9" x14ac:dyDescent="0.2">
      <c r="A86" s="7"/>
      <c r="B86" s="79" t="s">
        <v>37</v>
      </c>
      <c r="C86" s="78">
        <v>1434347.01</v>
      </c>
      <c r="D86" s="78"/>
      <c r="E86" s="78">
        <v>5187828.13</v>
      </c>
      <c r="F86" s="78"/>
      <c r="G86" s="78">
        <v>7234986.5700000003</v>
      </c>
      <c r="H86" s="78"/>
      <c r="I86" s="78">
        <f>+C86+E86+G86</f>
        <v>13857161.710000001</v>
      </c>
    </row>
    <row r="87" spans="1:9" x14ac:dyDescent="0.2">
      <c r="A87" s="7"/>
      <c r="B87" s="79" t="s">
        <v>26</v>
      </c>
      <c r="C87" s="72">
        <v>857350.49</v>
      </c>
      <c r="D87" s="72"/>
      <c r="E87" s="72">
        <f>870263.34</f>
        <v>870263.34</v>
      </c>
      <c r="F87" s="72"/>
      <c r="G87" s="72">
        <v>934304.19</v>
      </c>
      <c r="H87" s="72"/>
      <c r="I87" s="72">
        <f>+C87+E87+G87</f>
        <v>2661918.02</v>
      </c>
    </row>
    <row r="88" spans="1:9" x14ac:dyDescent="0.2">
      <c r="A88" s="7"/>
      <c r="B88" s="80" t="s">
        <v>36</v>
      </c>
      <c r="C88" s="81">
        <f>SUM(C86:C87)</f>
        <v>2291697.5</v>
      </c>
      <c r="D88" s="82"/>
      <c r="E88" s="81">
        <f>SUM(E86:E87)</f>
        <v>6058091.4699999997</v>
      </c>
      <c r="F88" s="82"/>
      <c r="G88" s="81">
        <f>SUM(G86:G87)</f>
        <v>8169290.7599999998</v>
      </c>
      <c r="H88" s="82"/>
      <c r="I88" s="81">
        <f>SUM(I86:I87)</f>
        <v>16519079.73</v>
      </c>
    </row>
    <row r="89" spans="1:9" ht="13.5" thickBot="1" x14ac:dyDescent="0.25">
      <c r="A89" s="83"/>
      <c r="B89" s="84" t="s">
        <v>40</v>
      </c>
      <c r="C89" s="85">
        <f>+C84-C88</f>
        <v>1455068.06</v>
      </c>
      <c r="D89" s="82"/>
      <c r="E89" s="85">
        <f>+E84-E88</f>
        <v>4218391.95</v>
      </c>
      <c r="F89" s="82"/>
      <c r="G89" s="85">
        <f>+G84-G88</f>
        <v>697394.16999999993</v>
      </c>
      <c r="H89" s="82"/>
      <c r="I89" s="17">
        <f>+I84-I88</f>
        <v>6370854.179999996</v>
      </c>
    </row>
    <row r="90" spans="1:9" ht="13.5" thickTop="1" x14ac:dyDescent="0.2">
      <c r="A90" s="83"/>
      <c r="B90" s="84"/>
      <c r="C90" s="82"/>
      <c r="D90" s="82"/>
      <c r="E90" s="82"/>
      <c r="F90" s="82"/>
      <c r="G90" s="82"/>
      <c r="H90" s="82"/>
      <c r="I90" s="18"/>
    </row>
    <row r="91" spans="1:9" x14ac:dyDescent="0.2">
      <c r="A91" s="83"/>
      <c r="B91" s="74"/>
      <c r="C91" s="18"/>
      <c r="D91" s="18"/>
      <c r="E91" s="18"/>
      <c r="F91" s="18"/>
      <c r="G91" s="18"/>
      <c r="H91" s="18"/>
      <c r="I91" s="14"/>
    </row>
    <row r="92" spans="1:9" x14ac:dyDescent="0.2">
      <c r="A92" s="1"/>
      <c r="B92" s="31"/>
      <c r="C92" s="14"/>
      <c r="D92" s="14"/>
      <c r="E92" s="14"/>
      <c r="F92" s="14"/>
      <c r="G92" s="14"/>
      <c r="H92" s="14"/>
      <c r="I92" s="14"/>
    </row>
    <row r="93" spans="1:9" x14ac:dyDescent="0.2">
      <c r="A93" s="1"/>
      <c r="B93" s="3" t="s">
        <v>42</v>
      </c>
      <c r="C93" s="86"/>
      <c r="D93" s="86"/>
      <c r="E93" s="86"/>
      <c r="F93" s="86"/>
      <c r="G93" s="86"/>
      <c r="H93" s="86"/>
      <c r="I93" s="86"/>
    </row>
    <row r="94" spans="1:9" x14ac:dyDescent="0.2">
      <c r="A94" s="1"/>
      <c r="B94" s="31"/>
      <c r="C94" s="14"/>
      <c r="D94" s="14"/>
      <c r="E94" s="14"/>
      <c r="F94" s="14"/>
      <c r="G94" s="14"/>
      <c r="H94" s="14"/>
    </row>
    <row r="95" spans="1:9" x14ac:dyDescent="0.2">
      <c r="B95" s="4" t="s">
        <v>43</v>
      </c>
    </row>
    <row r="98" spans="2:9" x14ac:dyDescent="0.2">
      <c r="B98" s="87"/>
      <c r="C98" s="9">
        <v>2022</v>
      </c>
      <c r="D98" s="9"/>
      <c r="E98" s="9">
        <v>2021</v>
      </c>
      <c r="G98" s="4"/>
      <c r="I98" s="11"/>
    </row>
    <row r="99" spans="2:9" ht="25.5" x14ac:dyDescent="0.2">
      <c r="B99" s="88" t="s">
        <v>44</v>
      </c>
      <c r="C99" s="89">
        <v>1963676.48</v>
      </c>
      <c r="D99" s="90"/>
      <c r="E99" s="91">
        <v>1963676.48</v>
      </c>
      <c r="G99" s="92"/>
      <c r="I99" s="11"/>
    </row>
    <row r="100" spans="2:9" x14ac:dyDescent="0.2">
      <c r="B100" s="88" t="s">
        <v>45</v>
      </c>
      <c r="C100" s="89"/>
      <c r="D100" s="90"/>
      <c r="E100" s="91">
        <v>0</v>
      </c>
      <c r="F100" s="92"/>
      <c r="G100" s="92"/>
      <c r="I100" s="10"/>
    </row>
    <row r="101" spans="2:9" x14ac:dyDescent="0.2">
      <c r="B101" s="93" t="s">
        <v>46</v>
      </c>
      <c r="C101" s="94">
        <f>SUM(C99:C100)</f>
        <v>1963676.48</v>
      </c>
      <c r="D101" s="90"/>
      <c r="E101" s="95">
        <f>SUM(E99:E100)</f>
        <v>1963676.48</v>
      </c>
      <c r="F101" s="92"/>
      <c r="G101" s="96"/>
      <c r="I101" s="10"/>
    </row>
    <row r="102" spans="2:9" x14ac:dyDescent="0.2">
      <c r="B102" s="93"/>
      <c r="C102" s="97"/>
      <c r="D102" s="90"/>
      <c r="E102" s="98"/>
      <c r="F102" s="92"/>
      <c r="G102" s="96"/>
      <c r="I102" s="10"/>
    </row>
    <row r="103" spans="2:9" x14ac:dyDescent="0.2">
      <c r="B103" s="88" t="s">
        <v>47</v>
      </c>
      <c r="C103" s="89">
        <v>1082468.71</v>
      </c>
      <c r="D103" s="90"/>
      <c r="E103" s="91">
        <v>551465.49</v>
      </c>
      <c r="F103" s="92"/>
      <c r="G103" s="92"/>
      <c r="I103" s="10"/>
    </row>
    <row r="104" spans="2:9" x14ac:dyDescent="0.2">
      <c r="B104" s="88" t="s">
        <v>48</v>
      </c>
      <c r="C104" s="89">
        <v>416680.64</v>
      </c>
      <c r="D104" s="90"/>
      <c r="E104" s="91">
        <v>531003.22</v>
      </c>
      <c r="F104" s="92"/>
      <c r="G104" s="92"/>
      <c r="I104" s="10"/>
    </row>
    <row r="105" spans="2:9" x14ac:dyDescent="0.2">
      <c r="B105" s="88" t="s">
        <v>49</v>
      </c>
      <c r="C105" s="99">
        <f>SUM(C103:C104)</f>
        <v>1499149.35</v>
      </c>
      <c r="D105" s="90"/>
      <c r="E105" s="95">
        <f>SUM(E102:E104)</f>
        <v>1082468.71</v>
      </c>
      <c r="F105" s="92"/>
      <c r="G105" s="96"/>
      <c r="I105" s="10"/>
    </row>
    <row r="106" spans="2:9" ht="13.5" thickBot="1" x14ac:dyDescent="0.25">
      <c r="B106" s="100" t="s">
        <v>50</v>
      </c>
      <c r="C106" s="101">
        <f>C101-C105</f>
        <v>464527.12999999989</v>
      </c>
      <c r="D106" s="90"/>
      <c r="E106" s="102">
        <f>E101-E105</f>
        <v>881207.77</v>
      </c>
      <c r="F106" s="103"/>
      <c r="G106" s="103"/>
      <c r="I106" s="10"/>
    </row>
    <row r="107" spans="2:9" ht="13.5" thickTop="1" x14ac:dyDescent="0.2">
      <c r="B107" s="100"/>
      <c r="C107" s="97"/>
      <c r="D107" s="90"/>
      <c r="E107" s="103"/>
      <c r="F107" s="103"/>
      <c r="G107" s="103"/>
      <c r="I107" s="10"/>
    </row>
    <row r="108" spans="2:9" ht="24.75" customHeight="1" x14ac:dyDescent="0.2">
      <c r="B108" s="154" t="s">
        <v>51</v>
      </c>
      <c r="C108" s="154"/>
      <c r="D108" s="154"/>
      <c r="E108" s="154"/>
      <c r="F108" s="154"/>
      <c r="G108" s="154"/>
      <c r="H108" s="154"/>
      <c r="I108" s="154"/>
    </row>
    <row r="109" spans="2:9" x14ac:dyDescent="0.2">
      <c r="B109" s="100"/>
      <c r="C109" s="97"/>
      <c r="D109" s="90"/>
      <c r="E109" s="103"/>
      <c r="F109" s="103"/>
      <c r="G109" s="103"/>
      <c r="I109" s="10"/>
    </row>
    <row r="110" spans="2:9" x14ac:dyDescent="0.2">
      <c r="B110" s="100"/>
      <c r="C110" s="97"/>
      <c r="D110" s="90"/>
      <c r="E110" s="103"/>
      <c r="F110" s="103"/>
      <c r="G110" s="103"/>
      <c r="I110" s="10"/>
    </row>
    <row r="111" spans="2:9" x14ac:dyDescent="0.2">
      <c r="B111" s="100"/>
      <c r="C111" s="97"/>
      <c r="D111" s="90"/>
      <c r="E111" s="103"/>
      <c r="F111" s="103"/>
      <c r="G111" s="103"/>
      <c r="I111" s="10"/>
    </row>
    <row r="112" spans="2:9" x14ac:dyDescent="0.2">
      <c r="B112" s="3" t="s">
        <v>52</v>
      </c>
      <c r="C112" s="22"/>
      <c r="D112" s="22"/>
      <c r="E112" s="22"/>
      <c r="F112" s="22"/>
      <c r="G112" s="104"/>
      <c r="H112" s="22"/>
      <c r="I112" s="22"/>
    </row>
    <row r="113" spans="2:9" ht="30" customHeight="1" x14ac:dyDescent="0.2">
      <c r="B113" s="151" t="s">
        <v>53</v>
      </c>
      <c r="C113" s="151"/>
      <c r="D113" s="151"/>
      <c r="E113" s="151"/>
      <c r="F113" s="151"/>
      <c r="G113" s="151"/>
    </row>
    <row r="114" spans="2:9" x14ac:dyDescent="0.2">
      <c r="B114" s="8" t="s">
        <v>2</v>
      </c>
      <c r="C114" s="9">
        <v>2022</v>
      </c>
      <c r="D114" s="9"/>
      <c r="E114" s="9">
        <v>2021</v>
      </c>
      <c r="F114" s="9"/>
    </row>
    <row r="115" spans="2:9" x14ac:dyDescent="0.2">
      <c r="B115" s="11" t="s">
        <v>54</v>
      </c>
      <c r="C115" s="105">
        <f>+'[1]Est. de Rendimiento Fin'!D26</f>
        <v>329814925.84999996</v>
      </c>
      <c r="D115" s="13"/>
      <c r="E115" s="13">
        <v>-2927749.52</v>
      </c>
      <c r="F115" s="13"/>
      <c r="I115" s="106"/>
    </row>
    <row r="116" spans="2:9" x14ac:dyDescent="0.2">
      <c r="B116" s="11" t="s">
        <v>55</v>
      </c>
      <c r="C116" s="105">
        <v>24861349.100000001</v>
      </c>
      <c r="D116" s="13"/>
      <c r="E116" s="13">
        <v>35521960.640000001</v>
      </c>
      <c r="F116" s="13"/>
    </row>
    <row r="117" spans="2:9" x14ac:dyDescent="0.2">
      <c r="B117" s="11" t="s">
        <v>56</v>
      </c>
      <c r="C117" s="107"/>
      <c r="D117" s="13"/>
      <c r="E117" s="108">
        <v>-7732862</v>
      </c>
      <c r="F117" s="13"/>
    </row>
    <row r="118" spans="2:9" ht="13.5" thickBot="1" x14ac:dyDescent="0.25">
      <c r="B118" s="31" t="s">
        <v>16</v>
      </c>
      <c r="C118" s="17">
        <f>SUM(C115:C117)</f>
        <v>354676274.94999999</v>
      </c>
      <c r="D118" s="18"/>
      <c r="E118" s="17">
        <f>SUM(E115:E117)</f>
        <v>24861349.120000001</v>
      </c>
      <c r="F118" s="14"/>
    </row>
    <row r="119" spans="2:9" ht="13.5" thickTop="1" x14ac:dyDescent="0.2">
      <c r="C119" s="109"/>
      <c r="D119" s="109"/>
      <c r="E119" s="109"/>
      <c r="F119" s="109"/>
      <c r="I119" s="137"/>
    </row>
    <row r="120" spans="2:9" x14ac:dyDescent="0.2">
      <c r="B120" s="137"/>
      <c r="C120" s="137"/>
      <c r="D120" s="137"/>
      <c r="E120" s="137"/>
      <c r="F120" s="137"/>
      <c r="G120" s="110"/>
      <c r="H120" s="137"/>
    </row>
    <row r="121" spans="2:9" x14ac:dyDescent="0.2">
      <c r="B121" s="137"/>
      <c r="C121" s="137"/>
      <c r="D121" s="137"/>
      <c r="E121" s="137"/>
      <c r="F121" s="137"/>
      <c r="G121" s="110"/>
      <c r="H121" s="137"/>
    </row>
    <row r="122" spans="2:9" x14ac:dyDescent="0.2">
      <c r="B122" s="137"/>
      <c r="C122" s="137"/>
      <c r="D122" s="137"/>
      <c r="E122" s="137"/>
      <c r="F122" s="137"/>
      <c r="G122" s="110"/>
      <c r="H122" s="137"/>
    </row>
    <row r="123" spans="2:9" x14ac:dyDescent="0.2">
      <c r="B123" s="137"/>
      <c r="C123" s="137"/>
      <c r="D123" s="137"/>
      <c r="E123" s="137"/>
      <c r="F123" s="137"/>
      <c r="G123" s="110"/>
      <c r="H123" s="137"/>
    </row>
    <row r="124" spans="2:9" x14ac:dyDescent="0.2">
      <c r="B124" s="137"/>
      <c r="C124" s="137"/>
      <c r="D124" s="137"/>
      <c r="E124" s="137"/>
      <c r="F124" s="137"/>
      <c r="G124" s="110"/>
      <c r="H124" s="137"/>
    </row>
    <row r="125" spans="2:9" x14ac:dyDescent="0.2">
      <c r="B125" s="137"/>
      <c r="C125" s="137"/>
      <c r="D125" s="137"/>
      <c r="E125" s="137"/>
      <c r="F125" s="137"/>
      <c r="G125" s="110"/>
      <c r="H125" s="137"/>
    </row>
    <row r="126" spans="2:9" x14ac:dyDescent="0.2">
      <c r="B126" s="137"/>
      <c r="C126" s="137"/>
      <c r="D126" s="137"/>
      <c r="E126" s="137"/>
      <c r="F126" s="137"/>
      <c r="G126" s="110"/>
      <c r="H126" s="137"/>
    </row>
    <row r="127" spans="2:9" x14ac:dyDescent="0.2">
      <c r="B127" s="137"/>
      <c r="C127" s="137"/>
      <c r="D127" s="137"/>
      <c r="E127" s="137"/>
      <c r="F127" s="137"/>
      <c r="G127" s="110"/>
      <c r="H127" s="137"/>
    </row>
    <row r="128" spans="2:9" x14ac:dyDescent="0.2">
      <c r="B128" s="3" t="s">
        <v>57</v>
      </c>
      <c r="C128" s="22"/>
      <c r="D128" s="22"/>
      <c r="E128" s="22"/>
      <c r="F128" s="22"/>
      <c r="G128" s="104"/>
      <c r="H128" s="22"/>
      <c r="I128" s="22"/>
    </row>
    <row r="129" spans="2:9" x14ac:dyDescent="0.2">
      <c r="B129" s="4" t="s">
        <v>58</v>
      </c>
    </row>
    <row r="131" spans="2:9" x14ac:dyDescent="0.2">
      <c r="B131" s="8" t="s">
        <v>2</v>
      </c>
      <c r="C131" s="9">
        <v>2022</v>
      </c>
      <c r="D131" s="9"/>
      <c r="E131" s="9">
        <v>2021</v>
      </c>
      <c r="F131" s="9"/>
    </row>
    <row r="132" spans="2:9" x14ac:dyDescent="0.2">
      <c r="B132" s="111" t="s">
        <v>59</v>
      </c>
      <c r="C132" s="105">
        <v>72689138.829999998</v>
      </c>
      <c r="D132" s="13"/>
      <c r="E132" s="13">
        <v>70510970.170000002</v>
      </c>
      <c r="F132" s="13"/>
      <c r="I132" s="5"/>
    </row>
    <row r="133" spans="2:9" x14ac:dyDescent="0.2">
      <c r="B133" s="111" t="s">
        <v>60</v>
      </c>
      <c r="C133" s="105">
        <v>386805976.64999998</v>
      </c>
      <c r="D133" s="13"/>
      <c r="E133" s="13">
        <v>0</v>
      </c>
      <c r="F133" s="13"/>
      <c r="I133" s="5"/>
    </row>
    <row r="134" spans="2:9" ht="13.5" thickBot="1" x14ac:dyDescent="0.25">
      <c r="B134" s="31" t="s">
        <v>16</v>
      </c>
      <c r="C134" s="112">
        <f>SUM(C132:C133)</f>
        <v>459495115.47999996</v>
      </c>
      <c r="D134" s="18"/>
      <c r="E134" s="17">
        <f>SUM(E132)</f>
        <v>70510970.170000002</v>
      </c>
      <c r="F134" s="14"/>
      <c r="I134" s="5"/>
    </row>
    <row r="135" spans="2:9" ht="13.5" thickTop="1" x14ac:dyDescent="0.2">
      <c r="C135" s="25"/>
      <c r="D135" s="11"/>
      <c r="E135" s="11"/>
      <c r="I135" s="5"/>
    </row>
    <row r="136" spans="2:9" x14ac:dyDescent="0.2">
      <c r="C136" s="113"/>
      <c r="D136" s="11"/>
      <c r="E136" s="11"/>
      <c r="I136" s="5"/>
    </row>
    <row r="137" spans="2:9" ht="38.25" customHeight="1" x14ac:dyDescent="0.2">
      <c r="B137" s="151" t="s">
        <v>61</v>
      </c>
      <c r="C137" s="151"/>
      <c r="D137" s="151"/>
      <c r="E137" s="151"/>
      <c r="G137" s="7"/>
      <c r="H137" s="7"/>
      <c r="I137" s="7"/>
    </row>
    <row r="138" spans="2:9" ht="38.25" customHeight="1" x14ac:dyDescent="0.2">
      <c r="B138" s="136"/>
      <c r="C138" s="136"/>
      <c r="D138" s="136"/>
      <c r="E138" s="136"/>
      <c r="G138" s="7"/>
      <c r="H138" s="7"/>
      <c r="I138" s="7"/>
    </row>
    <row r="139" spans="2:9" x14ac:dyDescent="0.2">
      <c r="B139" s="3" t="s">
        <v>62</v>
      </c>
      <c r="C139" s="22"/>
      <c r="D139" s="22"/>
      <c r="E139" s="22"/>
      <c r="F139" s="22"/>
      <c r="G139" s="104"/>
      <c r="H139" s="22"/>
      <c r="I139" s="22"/>
    </row>
    <row r="140" spans="2:9" ht="25.5" customHeight="1" x14ac:dyDescent="0.2">
      <c r="B140" s="152" t="s">
        <v>63</v>
      </c>
      <c r="C140" s="152"/>
      <c r="D140" s="152"/>
      <c r="E140" s="152"/>
      <c r="F140" s="114"/>
      <c r="G140" s="114"/>
    </row>
    <row r="142" spans="2:9" x14ac:dyDescent="0.2">
      <c r="B142" s="8" t="s">
        <v>2</v>
      </c>
      <c r="C142" s="9">
        <v>2022</v>
      </c>
      <c r="D142" s="9"/>
      <c r="E142" s="9">
        <v>2021</v>
      </c>
      <c r="F142" s="9"/>
    </row>
    <row r="143" spans="2:9" x14ac:dyDescent="0.2">
      <c r="B143" s="11" t="s">
        <v>64</v>
      </c>
      <c r="C143" s="72">
        <v>29885000</v>
      </c>
      <c r="D143" s="72"/>
      <c r="E143" s="72">
        <v>28987333.34</v>
      </c>
      <c r="F143" s="13"/>
    </row>
    <row r="144" spans="2:9" x14ac:dyDescent="0.2">
      <c r="B144" s="11" t="s">
        <v>65</v>
      </c>
      <c r="C144" s="72">
        <v>15216000</v>
      </c>
      <c r="D144" s="72"/>
      <c r="E144" s="72">
        <v>12305900</v>
      </c>
      <c r="F144" s="13"/>
    </row>
    <row r="145" spans="2:9" x14ac:dyDescent="0.2">
      <c r="B145" s="11" t="s">
        <v>66</v>
      </c>
      <c r="C145" s="72">
        <v>176000</v>
      </c>
      <c r="D145" s="72"/>
      <c r="E145" s="10">
        <v>0</v>
      </c>
      <c r="F145" s="13"/>
    </row>
    <row r="146" spans="2:9" x14ac:dyDescent="0.2">
      <c r="B146" s="115" t="s">
        <v>67</v>
      </c>
      <c r="C146" s="72">
        <v>3122825.86</v>
      </c>
      <c r="D146" s="72"/>
      <c r="E146" s="72">
        <v>2786193.81</v>
      </c>
      <c r="F146" s="13"/>
    </row>
    <row r="147" spans="2:9" x14ac:dyDescent="0.2">
      <c r="B147" s="115" t="s">
        <v>68</v>
      </c>
      <c r="C147" s="72">
        <v>3202171</v>
      </c>
      <c r="D147" s="72"/>
      <c r="E147" s="72">
        <v>2914992.56</v>
      </c>
      <c r="F147" s="13"/>
    </row>
    <row r="148" spans="2:9" x14ac:dyDescent="0.2">
      <c r="B148" s="115" t="s">
        <v>69</v>
      </c>
      <c r="C148" s="72">
        <v>358641.36</v>
      </c>
      <c r="D148" s="72"/>
      <c r="E148" s="72">
        <v>308880.62</v>
      </c>
      <c r="F148" s="13"/>
    </row>
    <row r="149" spans="2:9" x14ac:dyDescent="0.2">
      <c r="B149" s="116" t="s">
        <v>70</v>
      </c>
      <c r="C149" s="72">
        <v>3748083.33</v>
      </c>
      <c r="D149" s="72"/>
      <c r="E149" s="72">
        <v>3383408.34</v>
      </c>
      <c r="F149" s="13"/>
    </row>
    <row r="150" spans="2:9" x14ac:dyDescent="0.2">
      <c r="B150" s="11" t="s">
        <v>71</v>
      </c>
      <c r="C150" s="72">
        <v>3624000</v>
      </c>
      <c r="D150" s="72"/>
      <c r="E150" s="10">
        <v>0</v>
      </c>
      <c r="F150" s="13"/>
    </row>
    <row r="151" spans="2:9" x14ac:dyDescent="0.2">
      <c r="B151" s="11" t="s">
        <v>72</v>
      </c>
      <c r="C151" s="72">
        <v>3760300</v>
      </c>
      <c r="D151" s="72"/>
      <c r="E151" s="72">
        <v>8888500</v>
      </c>
      <c r="F151" s="13"/>
    </row>
    <row r="152" spans="2:9" x14ac:dyDescent="0.2">
      <c r="B152" s="116" t="s">
        <v>73</v>
      </c>
      <c r="C152" s="72">
        <v>15000</v>
      </c>
      <c r="D152" s="72"/>
      <c r="E152" s="72">
        <v>45000</v>
      </c>
      <c r="F152" s="13"/>
    </row>
    <row r="153" spans="2:9" x14ac:dyDescent="0.2">
      <c r="B153" s="11" t="s">
        <v>74</v>
      </c>
      <c r="C153" s="72">
        <v>100000</v>
      </c>
      <c r="D153" s="72"/>
      <c r="E153" s="72">
        <v>394500</v>
      </c>
      <c r="F153" s="13"/>
    </row>
    <row r="154" spans="2:9" x14ac:dyDescent="0.2">
      <c r="B154" s="11" t="s">
        <v>75</v>
      </c>
      <c r="C154" s="72">
        <v>87309.64</v>
      </c>
      <c r="D154" s="72"/>
      <c r="E154" s="10">
        <v>2248027.84</v>
      </c>
      <c r="F154" s="13"/>
    </row>
    <row r="155" spans="2:9" x14ac:dyDescent="0.2">
      <c r="B155" s="117" t="s">
        <v>76</v>
      </c>
      <c r="C155" s="10">
        <v>0</v>
      </c>
      <c r="D155" s="72"/>
      <c r="E155" s="72">
        <v>647767.9</v>
      </c>
      <c r="F155" s="13"/>
    </row>
    <row r="156" spans="2:9" x14ac:dyDescent="0.2">
      <c r="B156" s="117" t="s">
        <v>77</v>
      </c>
      <c r="C156" s="10">
        <v>0</v>
      </c>
      <c r="D156" s="72"/>
      <c r="E156" s="72">
        <v>895682.39</v>
      </c>
      <c r="F156" s="13"/>
    </row>
    <row r="157" spans="2:9" ht="13.5" thickBot="1" x14ac:dyDescent="0.25">
      <c r="B157" s="31" t="s">
        <v>16</v>
      </c>
      <c r="C157" s="17">
        <f>SUM(C143:C156)</f>
        <v>63295331.189999998</v>
      </c>
      <c r="D157" s="72"/>
      <c r="E157" s="17">
        <f>SUM(E143:E156)</f>
        <v>63806186.800000004</v>
      </c>
      <c r="F157" s="13"/>
      <c r="I157" s="21"/>
    </row>
    <row r="158" spans="2:9" ht="13.5" thickTop="1" x14ac:dyDescent="0.2">
      <c r="B158" s="31"/>
      <c r="C158" s="18"/>
      <c r="D158" s="72"/>
      <c r="E158" s="18"/>
      <c r="F158" s="72"/>
      <c r="I158" s="21"/>
    </row>
    <row r="159" spans="2:9" x14ac:dyDescent="0.2">
      <c r="B159" s="31"/>
      <c r="C159" s="18"/>
      <c r="D159" s="72"/>
      <c r="E159" s="18"/>
      <c r="F159" s="72"/>
      <c r="I159" s="21"/>
    </row>
    <row r="160" spans="2:9" x14ac:dyDescent="0.2">
      <c r="B160" s="31"/>
      <c r="C160" s="18"/>
      <c r="D160" s="72"/>
      <c r="E160" s="18"/>
      <c r="F160" s="72"/>
      <c r="I160" s="21"/>
    </row>
    <row r="161" spans="2:9" x14ac:dyDescent="0.2">
      <c r="B161" s="31"/>
      <c r="C161" s="18"/>
      <c r="D161" s="72"/>
      <c r="E161" s="18"/>
      <c r="F161" s="72"/>
      <c r="I161" s="21"/>
    </row>
    <row r="162" spans="2:9" x14ac:dyDescent="0.2">
      <c r="B162" s="31"/>
      <c r="C162" s="18"/>
      <c r="D162" s="72"/>
      <c r="E162" s="18"/>
      <c r="F162" s="72"/>
      <c r="I162" s="21"/>
    </row>
    <row r="163" spans="2:9" x14ac:dyDescent="0.2">
      <c r="B163" s="3" t="s">
        <v>78</v>
      </c>
      <c r="C163" s="22"/>
      <c r="D163" s="22"/>
      <c r="E163" s="22"/>
      <c r="F163" s="118"/>
      <c r="G163" s="104"/>
      <c r="H163" s="22"/>
      <c r="I163" s="119"/>
    </row>
    <row r="164" spans="2:9" ht="28.5" customHeight="1" x14ac:dyDescent="0.2">
      <c r="B164" s="152" t="s">
        <v>63</v>
      </c>
      <c r="C164" s="152"/>
      <c r="D164" s="152"/>
      <c r="E164" s="152"/>
      <c r="F164" s="72"/>
      <c r="I164" s="21"/>
    </row>
    <row r="165" spans="2:9" x14ac:dyDescent="0.2">
      <c r="B165" s="31"/>
      <c r="C165" s="18"/>
      <c r="D165" s="72"/>
      <c r="E165" s="18"/>
      <c r="F165" s="72"/>
      <c r="I165" s="21"/>
    </row>
    <row r="166" spans="2:9" x14ac:dyDescent="0.2">
      <c r="B166" s="8" t="s">
        <v>2</v>
      </c>
      <c r="C166" s="9">
        <v>2022</v>
      </c>
      <c r="D166" s="9"/>
      <c r="E166" s="9">
        <v>2021</v>
      </c>
      <c r="F166" s="72"/>
      <c r="I166" s="21"/>
    </row>
    <row r="167" spans="2:9" x14ac:dyDescent="0.2">
      <c r="B167" s="117" t="s">
        <v>76</v>
      </c>
      <c r="C167" s="10">
        <v>16350</v>
      </c>
      <c r="D167" s="72"/>
      <c r="E167" s="18"/>
      <c r="F167" s="72"/>
      <c r="I167" s="21"/>
    </row>
    <row r="168" spans="2:9" ht="13.5" thickBot="1" x14ac:dyDescent="0.25">
      <c r="B168" s="31" t="s">
        <v>16</v>
      </c>
      <c r="C168" s="17">
        <f>+C167</f>
        <v>16350</v>
      </c>
      <c r="D168" s="72"/>
      <c r="E168" s="17">
        <f>+E167</f>
        <v>0</v>
      </c>
      <c r="F168" s="72"/>
      <c r="I168" s="21"/>
    </row>
    <row r="169" spans="2:9" ht="13.5" thickTop="1" x14ac:dyDescent="0.2">
      <c r="B169" s="31"/>
      <c r="C169" s="120"/>
      <c r="D169" s="72"/>
      <c r="E169" s="18"/>
      <c r="F169" s="72"/>
    </row>
    <row r="170" spans="2:9" x14ac:dyDescent="0.2">
      <c r="B170" s="31"/>
      <c r="C170" s="120"/>
      <c r="D170" s="72"/>
      <c r="E170" s="18"/>
      <c r="F170" s="72"/>
    </row>
    <row r="171" spans="2:9" x14ac:dyDescent="0.2">
      <c r="B171" s="31"/>
      <c r="C171" s="120"/>
      <c r="D171" s="72"/>
      <c r="E171" s="18"/>
      <c r="F171" s="72"/>
    </row>
    <row r="172" spans="2:9" x14ac:dyDescent="0.2">
      <c r="B172" s="31"/>
      <c r="C172" s="120"/>
      <c r="D172" s="72"/>
      <c r="E172" s="18"/>
      <c r="F172" s="72"/>
    </row>
    <row r="173" spans="2:9" x14ac:dyDescent="0.2">
      <c r="B173" s="31"/>
      <c r="C173" s="120"/>
      <c r="D173" s="72"/>
      <c r="E173" s="18"/>
      <c r="F173" s="72"/>
    </row>
    <row r="174" spans="2:9" x14ac:dyDescent="0.2">
      <c r="B174" s="31"/>
      <c r="C174" s="120"/>
      <c r="D174" s="72"/>
      <c r="E174" s="18"/>
      <c r="F174" s="72"/>
    </row>
    <row r="175" spans="2:9" x14ac:dyDescent="0.2">
      <c r="B175" s="31"/>
      <c r="C175" s="120"/>
      <c r="D175" s="72"/>
      <c r="E175" s="18"/>
      <c r="F175" s="72"/>
    </row>
    <row r="176" spans="2:9" x14ac:dyDescent="0.2">
      <c r="B176" s="31"/>
      <c r="C176" s="120"/>
      <c r="D176" s="72"/>
      <c r="E176" s="18"/>
      <c r="F176" s="72"/>
    </row>
    <row r="177" spans="2:9" x14ac:dyDescent="0.2">
      <c r="B177" s="31"/>
      <c r="C177" s="120"/>
      <c r="D177" s="72"/>
      <c r="E177" s="18"/>
      <c r="F177" s="72"/>
    </row>
    <row r="178" spans="2:9" x14ac:dyDescent="0.2">
      <c r="B178" s="31"/>
      <c r="C178" s="120"/>
      <c r="D178" s="72"/>
      <c r="E178" s="18"/>
      <c r="F178" s="72"/>
    </row>
    <row r="179" spans="2:9" x14ac:dyDescent="0.2">
      <c r="B179" s="31"/>
      <c r="C179" s="120"/>
      <c r="D179" s="72"/>
      <c r="E179" s="18"/>
      <c r="F179" s="72"/>
    </row>
    <row r="180" spans="2:9" x14ac:dyDescent="0.2">
      <c r="B180" s="31"/>
      <c r="C180" s="120"/>
      <c r="D180" s="72"/>
      <c r="E180" s="18"/>
      <c r="F180" s="72"/>
    </row>
    <row r="181" spans="2:9" x14ac:dyDescent="0.2">
      <c r="B181" s="31"/>
      <c r="C181" s="120"/>
      <c r="D181" s="72"/>
      <c r="E181" s="18"/>
      <c r="F181" s="72"/>
    </row>
    <row r="182" spans="2:9" x14ac:dyDescent="0.2">
      <c r="B182" s="31"/>
      <c r="C182" s="120"/>
      <c r="D182" s="72"/>
      <c r="E182" s="18"/>
      <c r="F182" s="72"/>
    </row>
    <row r="183" spans="2:9" x14ac:dyDescent="0.2">
      <c r="B183" s="31"/>
      <c r="C183" s="120"/>
      <c r="D183" s="72"/>
      <c r="E183" s="18"/>
      <c r="F183" s="72"/>
    </row>
    <row r="184" spans="2:9" x14ac:dyDescent="0.2">
      <c r="B184" s="31"/>
      <c r="C184" s="120"/>
      <c r="D184" s="72"/>
      <c r="E184" s="18"/>
      <c r="F184" s="72"/>
    </row>
    <row r="185" spans="2:9" x14ac:dyDescent="0.2">
      <c r="B185" s="31"/>
      <c r="C185" s="120"/>
      <c r="D185" s="72"/>
      <c r="E185" s="18"/>
      <c r="F185" s="72"/>
    </row>
    <row r="186" spans="2:9" x14ac:dyDescent="0.2">
      <c r="B186" s="31"/>
      <c r="C186" s="120"/>
      <c r="D186" s="72"/>
      <c r="E186" s="18"/>
      <c r="F186" s="72"/>
    </row>
    <row r="187" spans="2:9" x14ac:dyDescent="0.2">
      <c r="B187" s="31"/>
      <c r="C187" s="120"/>
      <c r="D187" s="72"/>
      <c r="E187" s="18"/>
      <c r="F187" s="72"/>
    </row>
    <row r="188" spans="2:9" x14ac:dyDescent="0.2">
      <c r="B188" s="31"/>
      <c r="C188" s="120"/>
      <c r="D188" s="72"/>
      <c r="E188" s="18"/>
      <c r="F188" s="72"/>
    </row>
    <row r="189" spans="2:9" x14ac:dyDescent="0.2">
      <c r="B189" s="155" t="s">
        <v>79</v>
      </c>
      <c r="C189" s="155"/>
      <c r="D189" s="155"/>
      <c r="E189" s="155"/>
      <c r="F189" s="155"/>
      <c r="G189" s="2"/>
      <c r="H189" s="22"/>
      <c r="I189" s="22"/>
    </row>
    <row r="190" spans="2:9" ht="29.25" customHeight="1" x14ac:dyDescent="0.2">
      <c r="B190" s="151" t="s">
        <v>80</v>
      </c>
      <c r="C190" s="151"/>
      <c r="D190" s="151"/>
      <c r="E190" s="151"/>
      <c r="F190" s="121"/>
      <c r="G190" s="121"/>
    </row>
    <row r="192" spans="2:9" x14ac:dyDescent="0.2">
      <c r="B192" s="8" t="s">
        <v>2</v>
      </c>
      <c r="C192" s="9">
        <v>2022</v>
      </c>
      <c r="D192" s="9"/>
      <c r="E192" s="9">
        <v>2021</v>
      </c>
      <c r="F192" s="9"/>
    </row>
    <row r="193" spans="2:6" x14ac:dyDescent="0.2">
      <c r="B193" s="122" t="s">
        <v>81</v>
      </c>
      <c r="C193" s="72">
        <v>114517.77</v>
      </c>
      <c r="D193" s="72"/>
      <c r="E193" s="72">
        <v>76529.95</v>
      </c>
      <c r="F193" s="13"/>
    </row>
    <row r="194" spans="2:6" x14ac:dyDescent="0.2">
      <c r="B194" s="122" t="s">
        <v>82</v>
      </c>
      <c r="C194" s="72">
        <v>8200.34</v>
      </c>
      <c r="D194" s="72"/>
      <c r="E194" s="72">
        <v>0</v>
      </c>
      <c r="F194" s="13"/>
    </row>
    <row r="195" spans="2:6" x14ac:dyDescent="0.2">
      <c r="B195" s="122" t="s">
        <v>83</v>
      </c>
      <c r="C195" s="72">
        <v>34220</v>
      </c>
      <c r="D195" s="72"/>
      <c r="E195" s="72">
        <v>0</v>
      </c>
      <c r="F195" s="13"/>
    </row>
    <row r="196" spans="2:6" ht="12" customHeight="1" x14ac:dyDescent="0.2">
      <c r="B196" s="122" t="s">
        <v>84</v>
      </c>
      <c r="C196" s="72">
        <v>65233.94</v>
      </c>
      <c r="D196" s="72"/>
      <c r="E196" s="72">
        <v>10248.299999999999</v>
      </c>
      <c r="F196" s="13"/>
    </row>
    <row r="197" spans="2:6" ht="12" customHeight="1" x14ac:dyDescent="0.2">
      <c r="B197" s="122" t="s">
        <v>85</v>
      </c>
      <c r="C197" s="72">
        <v>11749.51</v>
      </c>
      <c r="D197" s="72"/>
      <c r="E197" s="72">
        <v>0</v>
      </c>
      <c r="F197" s="13"/>
    </row>
    <row r="198" spans="2:6" ht="12" customHeight="1" x14ac:dyDescent="0.2">
      <c r="B198" s="122" t="s">
        <v>86</v>
      </c>
      <c r="C198" s="105">
        <v>202.5</v>
      </c>
      <c r="D198" s="72"/>
      <c r="E198" s="72">
        <v>0</v>
      </c>
      <c r="F198" s="13"/>
    </row>
    <row r="199" spans="2:6" ht="12" customHeight="1" x14ac:dyDescent="0.2">
      <c r="B199" s="122" t="s">
        <v>87</v>
      </c>
      <c r="C199" s="105">
        <v>68365.23</v>
      </c>
      <c r="D199" s="72"/>
      <c r="E199" s="72">
        <v>0</v>
      </c>
      <c r="F199" s="13"/>
    </row>
    <row r="200" spans="2:6" x14ac:dyDescent="0.2">
      <c r="B200" s="122" t="s">
        <v>88</v>
      </c>
      <c r="C200" s="10">
        <v>1750000</v>
      </c>
      <c r="D200" s="7"/>
      <c r="E200" s="10">
        <v>980000</v>
      </c>
      <c r="F200" s="14"/>
    </row>
    <row r="201" spans="2:6" ht="25.5" x14ac:dyDescent="0.2">
      <c r="B201" s="122" t="s">
        <v>89</v>
      </c>
      <c r="C201" s="10">
        <v>22762.34</v>
      </c>
      <c r="D201" s="7"/>
      <c r="E201" s="10">
        <v>0</v>
      </c>
      <c r="F201" s="14"/>
    </row>
    <row r="202" spans="2:6" x14ac:dyDescent="0.2">
      <c r="B202" s="122" t="s">
        <v>90</v>
      </c>
      <c r="C202" s="10">
        <v>2375.92</v>
      </c>
      <c r="D202" s="7"/>
      <c r="E202" s="10">
        <v>12980</v>
      </c>
      <c r="F202" s="14"/>
    </row>
    <row r="203" spans="2:6" x14ac:dyDescent="0.2">
      <c r="B203" s="122" t="s">
        <v>91</v>
      </c>
      <c r="C203" s="123">
        <v>90009.39</v>
      </c>
      <c r="D203" s="19"/>
      <c r="E203" s="123">
        <v>71561.39</v>
      </c>
    </row>
    <row r="204" spans="2:6" x14ac:dyDescent="0.2">
      <c r="B204" s="122" t="s">
        <v>92</v>
      </c>
      <c r="C204" s="123">
        <v>239923.38</v>
      </c>
      <c r="D204" s="19"/>
      <c r="E204" s="123">
        <v>156074.68</v>
      </c>
    </row>
    <row r="205" spans="2:6" x14ac:dyDescent="0.2">
      <c r="B205" s="122" t="s">
        <v>93</v>
      </c>
      <c r="C205" s="123">
        <v>7876.5</v>
      </c>
      <c r="D205" s="19"/>
      <c r="E205" s="123">
        <v>22194.19</v>
      </c>
    </row>
    <row r="206" spans="2:6" x14ac:dyDescent="0.2">
      <c r="B206" s="122" t="s">
        <v>94</v>
      </c>
      <c r="C206" s="123">
        <v>336852.7</v>
      </c>
      <c r="D206" s="19"/>
      <c r="E206" s="123">
        <v>0</v>
      </c>
    </row>
    <row r="207" spans="2:6" x14ac:dyDescent="0.2">
      <c r="B207" s="122" t="s">
        <v>95</v>
      </c>
      <c r="C207" s="123">
        <v>512.41</v>
      </c>
      <c r="D207" s="19"/>
      <c r="E207" s="123">
        <v>84579.48</v>
      </c>
    </row>
    <row r="208" spans="2:6" x14ac:dyDescent="0.2">
      <c r="B208" s="122" t="s">
        <v>96</v>
      </c>
      <c r="C208" s="123">
        <v>25004.42</v>
      </c>
      <c r="D208" s="19"/>
      <c r="E208" s="123">
        <v>182900</v>
      </c>
    </row>
    <row r="209" spans="2:9" x14ac:dyDescent="0.2">
      <c r="B209" s="122" t="s">
        <v>97</v>
      </c>
      <c r="C209" s="123">
        <v>3853.88</v>
      </c>
      <c r="D209" s="19"/>
      <c r="E209" s="123">
        <v>33340.9</v>
      </c>
    </row>
    <row r="210" spans="2:9" x14ac:dyDescent="0.2">
      <c r="B210" s="124" t="s">
        <v>98</v>
      </c>
      <c r="C210" s="125">
        <f>SUM(C193:C209)</f>
        <v>2781660.23</v>
      </c>
      <c r="D210" s="74"/>
      <c r="E210" s="125">
        <f>SUM(E193:E209)</f>
        <v>1630408.8899999997</v>
      </c>
    </row>
    <row r="211" spans="2:9" x14ac:dyDescent="0.2">
      <c r="B211" s="124" t="s">
        <v>99</v>
      </c>
      <c r="C211" s="25">
        <f>+C17</f>
        <v>202689.61</v>
      </c>
      <c r="D211" s="11"/>
      <c r="E211" s="25">
        <v>320702.52</v>
      </c>
    </row>
    <row r="212" spans="2:9" ht="13.5" thickBot="1" x14ac:dyDescent="0.25">
      <c r="C212" s="17">
        <f>SUM(C210:D211)</f>
        <v>2984349.84</v>
      </c>
      <c r="D212" s="18"/>
      <c r="E212" s="17">
        <f>SUM(E210:F211)</f>
        <v>1951111.4099999997</v>
      </c>
    </row>
    <row r="213" spans="2:9" ht="13.5" thickTop="1" x14ac:dyDescent="0.2">
      <c r="C213" s="18"/>
      <c r="D213" s="18"/>
      <c r="E213" s="18"/>
    </row>
    <row r="214" spans="2:9" x14ac:dyDescent="0.2">
      <c r="B214" s="1" t="s">
        <v>100</v>
      </c>
      <c r="C214" s="18"/>
      <c r="D214" s="18"/>
      <c r="E214" s="18"/>
    </row>
    <row r="215" spans="2:9" x14ac:dyDescent="0.2">
      <c r="B215" s="1" t="s">
        <v>101</v>
      </c>
      <c r="C215" s="18"/>
      <c r="D215" s="18"/>
      <c r="E215" s="18"/>
    </row>
    <row r="216" spans="2:9" x14ac:dyDescent="0.2">
      <c r="B216" s="122" t="s">
        <v>83</v>
      </c>
      <c r="C216" s="72">
        <v>35403.440000000002</v>
      </c>
      <c r="D216" s="18"/>
      <c r="E216" s="18"/>
    </row>
    <row r="217" spans="2:9" x14ac:dyDescent="0.2">
      <c r="B217" s="122" t="s">
        <v>84</v>
      </c>
      <c r="C217" s="72">
        <f>+C211*25%</f>
        <v>50672.402499999997</v>
      </c>
      <c r="D217" s="18"/>
      <c r="E217" s="18"/>
    </row>
    <row r="218" spans="2:9" x14ac:dyDescent="0.2">
      <c r="B218" s="122" t="s">
        <v>87</v>
      </c>
      <c r="C218" s="72">
        <v>12134.38</v>
      </c>
      <c r="D218" s="18"/>
      <c r="E218" s="18"/>
    </row>
    <row r="219" spans="2:9" x14ac:dyDescent="0.2">
      <c r="B219" s="122" t="s">
        <v>91</v>
      </c>
      <c r="C219" s="72">
        <f>+C211*30%</f>
        <v>60806.882999999994</v>
      </c>
      <c r="D219" s="18"/>
      <c r="E219" s="18"/>
    </row>
    <row r="220" spans="2:9" x14ac:dyDescent="0.2">
      <c r="B220" s="122" t="s">
        <v>92</v>
      </c>
      <c r="C220" s="126">
        <v>25268.959999999999</v>
      </c>
      <c r="D220" s="11"/>
      <c r="E220" s="25"/>
      <c r="I220" s="21"/>
    </row>
    <row r="221" spans="2:9" x14ac:dyDescent="0.2">
      <c r="B221" s="122" t="s">
        <v>93</v>
      </c>
      <c r="C221" s="5">
        <v>18403.54</v>
      </c>
      <c r="D221" s="11"/>
      <c r="E221" s="25"/>
      <c r="I221" s="21"/>
    </row>
    <row r="222" spans="2:9" x14ac:dyDescent="0.2">
      <c r="B222" s="122"/>
      <c r="C222" s="127">
        <f>SUM(C216:C221)</f>
        <v>202689.60550000001</v>
      </c>
      <c r="D222" s="11"/>
      <c r="E222" s="25"/>
      <c r="I222" s="21"/>
    </row>
    <row r="223" spans="2:9" x14ac:dyDescent="0.2">
      <c r="B223" s="122"/>
      <c r="C223" s="126"/>
      <c r="D223" s="11"/>
      <c r="E223" s="25"/>
      <c r="I223" s="21"/>
    </row>
    <row r="224" spans="2:9" x14ac:dyDescent="0.2">
      <c r="B224" s="155" t="s">
        <v>102</v>
      </c>
      <c r="C224" s="155"/>
      <c r="D224" s="155"/>
      <c r="E224" s="155"/>
      <c r="F224" s="155"/>
      <c r="G224" s="128"/>
      <c r="H224" s="7"/>
      <c r="I224" s="7"/>
    </row>
    <row r="225" spans="2:9" ht="27.75" customHeight="1" x14ac:dyDescent="0.2">
      <c r="B225" s="152" t="s">
        <v>103</v>
      </c>
      <c r="C225" s="152"/>
      <c r="D225" s="152"/>
      <c r="E225" s="152"/>
      <c r="F225" s="152"/>
      <c r="G225" s="152"/>
    </row>
    <row r="226" spans="2:9" x14ac:dyDescent="0.2">
      <c r="B226" s="7"/>
      <c r="C226" s="129"/>
      <c r="D226" s="129"/>
      <c r="E226" s="129"/>
      <c r="F226" s="129"/>
      <c r="G226" s="10"/>
      <c r="H226" s="7"/>
    </row>
    <row r="227" spans="2:9" x14ac:dyDescent="0.2">
      <c r="B227" s="8" t="s">
        <v>2</v>
      </c>
      <c r="C227" s="9">
        <v>2022</v>
      </c>
      <c r="D227" s="9"/>
      <c r="E227" s="9">
        <v>2021</v>
      </c>
      <c r="F227" s="9"/>
      <c r="G227" s="10"/>
      <c r="H227" s="7"/>
    </row>
    <row r="228" spans="2:9" x14ac:dyDescent="0.2">
      <c r="B228" s="19" t="s">
        <v>104</v>
      </c>
      <c r="C228" s="72">
        <f>+C74</f>
        <v>869491.29</v>
      </c>
      <c r="D228" s="72"/>
      <c r="E228" s="72">
        <v>857350.49</v>
      </c>
      <c r="F228" s="72"/>
      <c r="G228" s="10"/>
      <c r="H228" s="7"/>
    </row>
    <row r="229" spans="2:9" x14ac:dyDescent="0.2">
      <c r="B229" s="19" t="s">
        <v>105</v>
      </c>
      <c r="C229" s="72">
        <f>+E74</f>
        <v>713840.21</v>
      </c>
      <c r="D229" s="72"/>
      <c r="E229" s="72">
        <v>870263.34</v>
      </c>
      <c r="F229" s="72"/>
      <c r="G229" s="10"/>
      <c r="H229" s="7"/>
      <c r="I229" s="7"/>
    </row>
    <row r="230" spans="2:9" x14ac:dyDescent="0.2">
      <c r="B230" s="19" t="s">
        <v>106</v>
      </c>
      <c r="C230" s="72">
        <f>+G74</f>
        <v>164549.78</v>
      </c>
      <c r="D230" s="72"/>
      <c r="E230" s="72">
        <f>+G87</f>
        <v>934304.19</v>
      </c>
      <c r="F230" s="72"/>
      <c r="G230" s="10"/>
      <c r="H230" s="7"/>
      <c r="I230" s="7"/>
    </row>
    <row r="231" spans="2:9" x14ac:dyDescent="0.2">
      <c r="B231" s="19" t="s">
        <v>107</v>
      </c>
      <c r="C231" s="72">
        <f>+C104</f>
        <v>416680.64</v>
      </c>
      <c r="D231" s="72"/>
      <c r="E231" s="72">
        <v>531003.22</v>
      </c>
      <c r="F231" s="72"/>
      <c r="G231" s="10"/>
      <c r="H231" s="7"/>
      <c r="I231" s="130"/>
    </row>
    <row r="232" spans="2:9" ht="13.5" thickBot="1" x14ac:dyDescent="0.25">
      <c r="B232" s="74" t="s">
        <v>16</v>
      </c>
      <c r="C232" s="17">
        <f>SUM(C228:C231)</f>
        <v>2164561.9199999999</v>
      </c>
      <c r="D232" s="72"/>
      <c r="E232" s="17">
        <f>SUM(E228:E231)</f>
        <v>3192921.24</v>
      </c>
      <c r="F232" s="72"/>
      <c r="G232" s="10"/>
      <c r="H232" s="7"/>
      <c r="I232" s="7"/>
    </row>
    <row r="233" spans="2:9" ht="13.5" thickTop="1" x14ac:dyDescent="0.2">
      <c r="B233" s="7"/>
      <c r="C233" s="19"/>
      <c r="D233" s="19"/>
      <c r="E233" s="19"/>
      <c r="F233" s="19"/>
      <c r="G233" s="10"/>
      <c r="H233" s="7"/>
    </row>
    <row r="234" spans="2:9" x14ac:dyDescent="0.2">
      <c r="B234" s="7"/>
      <c r="C234" s="19"/>
      <c r="D234" s="19"/>
      <c r="E234" s="19"/>
      <c r="F234" s="19"/>
      <c r="G234" s="10"/>
      <c r="H234" s="7"/>
    </row>
    <row r="235" spans="2:9" x14ac:dyDescent="0.2">
      <c r="B235" s="7"/>
      <c r="C235" s="19"/>
      <c r="D235" s="19"/>
      <c r="E235" s="19"/>
      <c r="F235" s="19"/>
      <c r="G235" s="10"/>
      <c r="H235" s="7"/>
    </row>
    <row r="236" spans="2:9" x14ac:dyDescent="0.2">
      <c r="B236" s="7"/>
      <c r="C236" s="19"/>
      <c r="D236" s="19"/>
      <c r="E236" s="19"/>
      <c r="F236" s="19"/>
      <c r="G236" s="10"/>
      <c r="H236" s="7"/>
    </row>
    <row r="237" spans="2:9" x14ac:dyDescent="0.2">
      <c r="B237" s="7"/>
      <c r="C237" s="19"/>
      <c r="D237" s="19"/>
      <c r="E237" s="19"/>
      <c r="F237" s="19"/>
      <c r="G237" s="10"/>
      <c r="H237" s="7"/>
    </row>
    <row r="238" spans="2:9" x14ac:dyDescent="0.2">
      <c r="B238" s="7"/>
      <c r="C238" s="19"/>
      <c r="D238" s="19"/>
      <c r="E238" s="19"/>
      <c r="F238" s="19"/>
      <c r="G238" s="10"/>
      <c r="H238" s="7"/>
    </row>
    <row r="239" spans="2:9" x14ac:dyDescent="0.2">
      <c r="B239" s="7"/>
      <c r="C239" s="19"/>
      <c r="D239" s="19"/>
      <c r="E239" s="19"/>
      <c r="F239" s="19"/>
      <c r="G239" s="10"/>
      <c r="H239" s="7"/>
    </row>
    <row r="240" spans="2:9" x14ac:dyDescent="0.2">
      <c r="B240" s="7"/>
      <c r="C240" s="19"/>
      <c r="D240" s="19"/>
      <c r="E240" s="19"/>
      <c r="F240" s="19"/>
      <c r="G240" s="10"/>
      <c r="H240" s="7"/>
    </row>
    <row r="241" spans="2:9" x14ac:dyDescent="0.2">
      <c r="B241" s="7"/>
      <c r="C241" s="19"/>
      <c r="D241" s="19"/>
      <c r="E241" s="19"/>
      <c r="F241" s="19"/>
      <c r="G241" s="10"/>
      <c r="H241" s="7"/>
    </row>
    <row r="242" spans="2:9" x14ac:dyDescent="0.2">
      <c r="B242" s="7"/>
      <c r="C242" s="19"/>
      <c r="D242" s="19"/>
      <c r="E242" s="19"/>
      <c r="F242" s="19"/>
      <c r="G242" s="10"/>
      <c r="H242" s="7"/>
    </row>
    <row r="243" spans="2:9" x14ac:dyDescent="0.2">
      <c r="B243" s="7"/>
      <c r="C243" s="19"/>
      <c r="D243" s="19"/>
      <c r="E243" s="19"/>
      <c r="F243" s="19"/>
      <c r="G243" s="10"/>
      <c r="H243" s="7"/>
    </row>
    <row r="244" spans="2:9" x14ac:dyDescent="0.2">
      <c r="B244" s="7"/>
      <c r="C244" s="19"/>
      <c r="D244" s="19"/>
      <c r="E244" s="19"/>
      <c r="F244" s="19"/>
      <c r="G244" s="10"/>
      <c r="H244" s="7"/>
    </row>
    <row r="245" spans="2:9" x14ac:dyDescent="0.2">
      <c r="B245" s="7"/>
      <c r="C245" s="19"/>
      <c r="D245" s="19"/>
      <c r="E245" s="19"/>
      <c r="F245" s="19"/>
      <c r="G245" s="10"/>
      <c r="H245" s="7"/>
    </row>
    <row r="246" spans="2:9" x14ac:dyDescent="0.2">
      <c r="B246" s="7"/>
      <c r="C246" s="19"/>
      <c r="D246" s="19"/>
      <c r="E246" s="19"/>
      <c r="F246" s="19"/>
      <c r="G246" s="10"/>
      <c r="H246" s="7"/>
    </row>
    <row r="247" spans="2:9" x14ac:dyDescent="0.2">
      <c r="B247" s="7"/>
      <c r="C247" s="19"/>
      <c r="D247" s="19"/>
      <c r="E247" s="19"/>
      <c r="F247" s="19"/>
      <c r="G247" s="10"/>
      <c r="H247" s="7"/>
    </row>
    <row r="248" spans="2:9" x14ac:dyDescent="0.2">
      <c r="B248" s="7"/>
      <c r="C248" s="19"/>
      <c r="D248" s="19"/>
      <c r="E248" s="19"/>
      <c r="F248" s="19"/>
      <c r="G248" s="10"/>
      <c r="H248" s="7"/>
    </row>
    <row r="249" spans="2:9" x14ac:dyDescent="0.2">
      <c r="B249" s="7"/>
      <c r="C249" s="19"/>
      <c r="D249" s="19"/>
      <c r="E249" s="19"/>
      <c r="F249" s="19"/>
      <c r="G249" s="10"/>
      <c r="H249" s="7"/>
    </row>
    <row r="250" spans="2:9" x14ac:dyDescent="0.2">
      <c r="B250" s="7"/>
      <c r="C250" s="19"/>
      <c r="D250" s="19"/>
      <c r="E250" s="19"/>
      <c r="F250" s="19"/>
      <c r="G250" s="10"/>
      <c r="H250" s="7"/>
    </row>
    <row r="251" spans="2:9" x14ac:dyDescent="0.2">
      <c r="B251" s="7"/>
      <c r="C251" s="19"/>
      <c r="D251" s="19"/>
      <c r="E251" s="19"/>
      <c r="F251" s="19"/>
      <c r="G251" s="10"/>
      <c r="H251" s="7"/>
    </row>
    <row r="252" spans="2:9" x14ac:dyDescent="0.2">
      <c r="B252" s="7"/>
      <c r="C252" s="19"/>
      <c r="D252" s="19"/>
      <c r="E252" s="19"/>
      <c r="F252" s="19"/>
      <c r="G252" s="10"/>
      <c r="H252" s="7"/>
    </row>
    <row r="253" spans="2:9" x14ac:dyDescent="0.2">
      <c r="B253" s="7"/>
      <c r="C253" s="19"/>
      <c r="D253" s="19"/>
      <c r="E253" s="19"/>
      <c r="F253" s="19"/>
      <c r="G253" s="10"/>
      <c r="H253" s="7"/>
    </row>
    <row r="254" spans="2:9" x14ac:dyDescent="0.2">
      <c r="B254" s="155" t="s">
        <v>108</v>
      </c>
      <c r="C254" s="155"/>
      <c r="D254" s="155"/>
      <c r="E254" s="155"/>
      <c r="F254" s="155"/>
      <c r="G254" s="128"/>
      <c r="H254" s="7"/>
      <c r="I254" s="7"/>
    </row>
    <row r="255" spans="2:9" s="7" customFormat="1" x14ac:dyDescent="0.2">
      <c r="B255" s="83"/>
      <c r="G255" s="10"/>
    </row>
    <row r="256" spans="2:9" ht="20.25" customHeight="1" x14ac:dyDescent="0.2">
      <c r="B256" s="151" t="s">
        <v>109</v>
      </c>
      <c r="C256" s="151"/>
      <c r="D256" s="151"/>
      <c r="E256" s="151"/>
      <c r="F256" s="151"/>
      <c r="G256" s="151"/>
    </row>
    <row r="258" spans="2:6" x14ac:dyDescent="0.2">
      <c r="B258" s="8" t="s">
        <v>2</v>
      </c>
      <c r="C258" s="70">
        <v>2022</v>
      </c>
      <c r="D258" s="70"/>
      <c r="E258" s="70">
        <v>2021</v>
      </c>
      <c r="F258" s="9"/>
    </row>
    <row r="259" spans="2:6" x14ac:dyDescent="0.2">
      <c r="B259" s="11" t="s">
        <v>110</v>
      </c>
      <c r="C259" s="13">
        <v>526519.68999999994</v>
      </c>
      <c r="D259" s="13"/>
      <c r="E259" s="13">
        <v>84328.34</v>
      </c>
      <c r="F259" s="13"/>
    </row>
    <row r="260" spans="2:6" x14ac:dyDescent="0.2">
      <c r="B260" s="11" t="s">
        <v>111</v>
      </c>
      <c r="C260" s="13">
        <v>315461.40999999997</v>
      </c>
      <c r="D260" s="13"/>
      <c r="E260" s="13">
        <v>261431.21</v>
      </c>
      <c r="F260" s="13"/>
    </row>
    <row r="261" spans="2:6" x14ac:dyDescent="0.2">
      <c r="B261" s="11" t="s">
        <v>112</v>
      </c>
      <c r="C261" s="13">
        <v>476116.54</v>
      </c>
      <c r="D261" s="13"/>
      <c r="E261" s="13">
        <v>383572.63</v>
      </c>
      <c r="F261" s="13"/>
    </row>
    <row r="262" spans="2:6" x14ac:dyDescent="0.2">
      <c r="B262" s="11" t="s">
        <v>113</v>
      </c>
      <c r="C262" s="13">
        <v>109799</v>
      </c>
      <c r="D262" s="13"/>
      <c r="E262" s="13">
        <v>63779</v>
      </c>
      <c r="F262" s="13"/>
    </row>
    <row r="263" spans="2:6" x14ac:dyDescent="0.2">
      <c r="B263" s="11" t="s">
        <v>114</v>
      </c>
      <c r="C263" s="13">
        <v>0</v>
      </c>
      <c r="D263" s="13"/>
      <c r="E263" s="13">
        <v>36860.910000000003</v>
      </c>
      <c r="F263" s="13"/>
    </row>
    <row r="264" spans="2:6" x14ac:dyDescent="0.2">
      <c r="B264" s="11" t="s">
        <v>115</v>
      </c>
      <c r="C264" s="13">
        <v>161550</v>
      </c>
      <c r="D264" s="13"/>
      <c r="E264" s="13">
        <v>98400</v>
      </c>
      <c r="F264" s="13"/>
    </row>
    <row r="265" spans="2:6" x14ac:dyDescent="0.2">
      <c r="B265" s="11" t="s">
        <v>116</v>
      </c>
      <c r="C265" s="13">
        <v>2135628.7400000002</v>
      </c>
      <c r="D265" s="13"/>
      <c r="E265" s="13">
        <v>2065388.28</v>
      </c>
      <c r="F265" s="13"/>
    </row>
    <row r="266" spans="2:6" x14ac:dyDescent="0.2">
      <c r="B266" s="11" t="s">
        <v>117</v>
      </c>
      <c r="C266" s="13">
        <v>205320</v>
      </c>
      <c r="D266" s="13"/>
      <c r="E266" s="13">
        <v>226560</v>
      </c>
      <c r="F266" s="13"/>
    </row>
    <row r="267" spans="2:6" x14ac:dyDescent="0.2">
      <c r="B267" s="11" t="s">
        <v>118</v>
      </c>
      <c r="C267" s="13">
        <v>285443.34000000003</v>
      </c>
      <c r="D267" s="13"/>
      <c r="E267" s="13">
        <v>298396.19</v>
      </c>
      <c r="F267" s="13"/>
    </row>
    <row r="268" spans="2:6" x14ac:dyDescent="0.2">
      <c r="B268" s="11" t="s">
        <v>119</v>
      </c>
      <c r="C268" s="13">
        <v>812147.47</v>
      </c>
      <c r="D268" s="13"/>
      <c r="E268" s="13">
        <v>303368.98</v>
      </c>
      <c r="F268" s="13"/>
    </row>
    <row r="269" spans="2:6" x14ac:dyDescent="0.2">
      <c r="B269" s="117" t="s">
        <v>77</v>
      </c>
      <c r="C269" s="5">
        <v>1274276.33</v>
      </c>
      <c r="D269" s="13"/>
      <c r="E269" s="13">
        <v>0</v>
      </c>
      <c r="F269" s="13"/>
    </row>
    <row r="270" spans="2:6" x14ac:dyDescent="0.2">
      <c r="B270" s="117" t="s">
        <v>120</v>
      </c>
      <c r="C270" s="13">
        <v>83296.14</v>
      </c>
      <c r="E270" s="13">
        <v>0</v>
      </c>
      <c r="F270" s="13"/>
    </row>
    <row r="271" spans="2:6" x14ac:dyDescent="0.2">
      <c r="B271" s="11" t="s">
        <v>121</v>
      </c>
      <c r="C271" s="13">
        <v>555410.66</v>
      </c>
      <c r="D271" s="13"/>
      <c r="E271" s="13">
        <v>29854</v>
      </c>
      <c r="F271" s="13"/>
    </row>
    <row r="272" spans="2:6" x14ac:dyDescent="0.2">
      <c r="B272" s="131" t="s">
        <v>122</v>
      </c>
      <c r="C272" s="13">
        <v>85292.800000000003</v>
      </c>
      <c r="D272" s="13"/>
      <c r="E272" s="13">
        <v>365376</v>
      </c>
      <c r="F272" s="13"/>
    </row>
    <row r="273" spans="2:7" x14ac:dyDescent="0.2">
      <c r="B273" s="11" t="s">
        <v>123</v>
      </c>
      <c r="C273" s="13">
        <v>44840</v>
      </c>
      <c r="D273" s="13"/>
      <c r="E273" s="13">
        <v>56050</v>
      </c>
      <c r="F273" s="13"/>
    </row>
    <row r="274" spans="2:7" x14ac:dyDescent="0.2">
      <c r="B274" s="11" t="s">
        <v>124</v>
      </c>
      <c r="C274" s="13">
        <v>57277</v>
      </c>
      <c r="D274" s="13"/>
      <c r="E274" s="13">
        <v>0</v>
      </c>
      <c r="F274" s="13"/>
    </row>
    <row r="275" spans="2:7" x14ac:dyDescent="0.2">
      <c r="B275" s="11" t="s">
        <v>125</v>
      </c>
      <c r="C275" s="13">
        <v>47620</v>
      </c>
      <c r="D275" s="13"/>
      <c r="E275" s="13">
        <v>38001.699999999997</v>
      </c>
      <c r="F275" s="13"/>
    </row>
    <row r="276" spans="2:7" x14ac:dyDescent="0.2">
      <c r="B276" s="11" t="s">
        <v>126</v>
      </c>
      <c r="C276" s="13">
        <v>199920.38</v>
      </c>
      <c r="D276" s="13"/>
      <c r="E276" s="13">
        <v>66600</v>
      </c>
      <c r="F276" s="13"/>
    </row>
    <row r="277" spans="2:7" x14ac:dyDescent="0.2">
      <c r="B277" s="11" t="s">
        <v>127</v>
      </c>
      <c r="C277" s="13">
        <v>53690267.82</v>
      </c>
      <c r="D277" s="13"/>
      <c r="E277" s="13">
        <v>0</v>
      </c>
      <c r="F277" s="13"/>
    </row>
    <row r="278" spans="2:7" x14ac:dyDescent="0.2">
      <c r="B278" s="11" t="s">
        <v>128</v>
      </c>
      <c r="C278" s="13">
        <v>145909.35999999999</v>
      </c>
      <c r="D278" s="13"/>
      <c r="E278" s="13">
        <v>98533</v>
      </c>
      <c r="F278" s="13"/>
    </row>
    <row r="279" spans="2:7" x14ac:dyDescent="0.2">
      <c r="B279" s="11" t="s">
        <v>129</v>
      </c>
      <c r="C279" s="13">
        <v>7500</v>
      </c>
      <c r="D279" s="13"/>
      <c r="E279" s="13">
        <v>12000</v>
      </c>
      <c r="F279" s="14"/>
    </row>
    <row r="280" spans="2:7" ht="13.5" thickBot="1" x14ac:dyDescent="0.25">
      <c r="B280" s="31" t="s">
        <v>16</v>
      </c>
      <c r="C280" s="17">
        <f>SUM(C259:C279)</f>
        <v>61219596.68</v>
      </c>
      <c r="D280" s="18"/>
      <c r="E280" s="17">
        <f>SUM(E259:E279)</f>
        <v>4488500.24</v>
      </c>
      <c r="F280" s="11"/>
    </row>
    <row r="281" spans="2:7" ht="13.5" thickTop="1" x14ac:dyDescent="0.2">
      <c r="C281" s="106"/>
    </row>
    <row r="282" spans="2:7" s="7" customFormat="1" x14ac:dyDescent="0.2">
      <c r="C282" s="132"/>
      <c r="G282" s="10"/>
    </row>
    <row r="283" spans="2:7" s="7" customFormat="1" x14ac:dyDescent="0.2">
      <c r="C283" s="9">
        <v>2022</v>
      </c>
      <c r="D283" s="9"/>
      <c r="E283" s="9">
        <v>2021</v>
      </c>
      <c r="G283" s="10"/>
    </row>
    <row r="284" spans="2:7" s="7" customFormat="1" ht="13.5" thickBot="1" x14ac:dyDescent="0.25">
      <c r="C284" s="133"/>
      <c r="D284" s="133"/>
      <c r="E284" s="133"/>
      <c r="G284" s="10"/>
    </row>
    <row r="285" spans="2:7" s="7" customFormat="1" ht="13.5" thickTop="1" x14ac:dyDescent="0.2">
      <c r="B285" s="83" t="s">
        <v>130</v>
      </c>
      <c r="C285" s="134">
        <f>C157+C212+C232+C280+C168</f>
        <v>129680189.63</v>
      </c>
      <c r="D285" s="83"/>
      <c r="E285" s="134">
        <f>E157+E212+E232+E280+E168</f>
        <v>73438719.689999998</v>
      </c>
      <c r="F285" s="83"/>
      <c r="G285" s="10"/>
    </row>
    <row r="286" spans="2:7" s="7" customFormat="1" x14ac:dyDescent="0.2">
      <c r="C286" s="135"/>
      <c r="G286" s="10"/>
    </row>
    <row r="287" spans="2:7" s="7" customFormat="1" x14ac:dyDescent="0.2">
      <c r="C287" s="135">
        <f>+C285+'[1]Est. de Rendimiento Fin'!D24</f>
        <v>0</v>
      </c>
      <c r="E287" s="135">
        <f>+E285+'[1]Est. de Rendimiento Fin'!F24</f>
        <v>0</v>
      </c>
      <c r="G287" s="10"/>
    </row>
  </sheetData>
  <mergeCells count="14">
    <mergeCell ref="B254:F254"/>
    <mergeCell ref="B256:G256"/>
    <mergeCell ref="B140:E140"/>
    <mergeCell ref="B164:E164"/>
    <mergeCell ref="B189:F189"/>
    <mergeCell ref="B190:E190"/>
    <mergeCell ref="B224:F224"/>
    <mergeCell ref="B225:G225"/>
    <mergeCell ref="B137:E137"/>
    <mergeCell ref="B2:E2"/>
    <mergeCell ref="B66:I66"/>
    <mergeCell ref="B79:I79"/>
    <mergeCell ref="B108:I108"/>
    <mergeCell ref="B113:G113"/>
  </mergeCells>
  <pageMargins left="0.70866141732283472" right="0.70866141732283472" top="0.74803149606299213" bottom="0.74803149606299213" header="0.31496062992125984" footer="0.31496062992125984"/>
  <pageSetup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Notas 1-6</vt:lpstr>
      <vt:lpstr>Notas 7-18</vt:lpstr>
    </vt:vector>
  </TitlesOfParts>
  <Company>IGN-JJHM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Brenda Matos</dc:creator>
  <cp:lastModifiedBy>Brenda Matos</cp:lastModifiedBy>
  <cp:lastPrinted>2023-01-25T12:58:08Z</cp:lastPrinted>
  <dcterms:created xsi:type="dcterms:W3CDTF">2023-01-23T18:03:25Z</dcterms:created>
  <dcterms:modified xsi:type="dcterms:W3CDTF">2023-01-25T12:58:25Z</dcterms:modified>
</cp:coreProperties>
</file>