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svr-file-01\Administrativo\2022\Contabilidad\Corte Semestral Junio 2022\Estados Financieros Separados\"/>
    </mc:Choice>
  </mc:AlternateContent>
  <xr:revisionPtr revIDLastSave="0" documentId="13_ncr:1_{2DDF91C4-4FF5-473A-BC03-D3C155CB22CF}" xr6:coauthVersionLast="36" xr6:coauthVersionMax="36" xr10:uidLastSave="{00000000-0000-0000-0000-000000000000}"/>
  <bookViews>
    <workbookView xWindow="0" yWindow="0" windowWidth="28800" windowHeight="10725" activeTab="1" xr2:uid="{13A2F234-D6B5-4067-84E9-74C63610FE78}"/>
  </bookViews>
  <sheets>
    <sheet name="Notas 1-6 Historia" sheetId="1" r:id="rId1"/>
    <sheet name="Notas 7-18"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6" i="2" l="1"/>
  <c r="C246" i="2"/>
  <c r="C219" i="2"/>
  <c r="E218" i="2"/>
  <c r="E220" i="2" s="1"/>
  <c r="C218" i="2"/>
  <c r="C217" i="2"/>
  <c r="C220" i="2" s="1"/>
  <c r="C216" i="2"/>
  <c r="E208" i="2"/>
  <c r="C208" i="2"/>
  <c r="E206" i="2"/>
  <c r="C206" i="2"/>
  <c r="E188" i="2"/>
  <c r="E252" i="2" s="1"/>
  <c r="C188" i="2"/>
  <c r="C252" i="2" s="1"/>
  <c r="E158" i="2"/>
  <c r="C158" i="2"/>
  <c r="E147" i="2"/>
  <c r="C147" i="2"/>
  <c r="E123" i="2"/>
  <c r="C123" i="2"/>
  <c r="E122" i="2"/>
  <c r="E121" i="2"/>
  <c r="E119" i="2"/>
  <c r="C119" i="2"/>
  <c r="C124" i="2" s="1"/>
  <c r="E124" i="2" s="1"/>
  <c r="E118" i="2"/>
  <c r="E117" i="2"/>
  <c r="E112" i="2"/>
  <c r="C112" i="2"/>
  <c r="E111" i="2"/>
  <c r="C111" i="2"/>
  <c r="E110" i="2"/>
  <c r="E109" i="2"/>
  <c r="E107" i="2"/>
  <c r="C107" i="2"/>
  <c r="E106" i="2"/>
  <c r="E105" i="2"/>
  <c r="G87" i="2"/>
  <c r="E87" i="2"/>
  <c r="E88" i="2" s="1"/>
  <c r="C87" i="2"/>
  <c r="C88" i="2" s="1"/>
  <c r="I86" i="2"/>
  <c r="I87" i="2" s="1"/>
  <c r="I85" i="2"/>
  <c r="I84" i="2"/>
  <c r="H83" i="2"/>
  <c r="G83" i="2"/>
  <c r="G88" i="2" s="1"/>
  <c r="F83" i="2"/>
  <c r="E83" i="2"/>
  <c r="C83" i="2"/>
  <c r="I82" i="2"/>
  <c r="I81" i="2"/>
  <c r="I83" i="2" s="1"/>
  <c r="I88" i="2" s="1"/>
  <c r="C77" i="2"/>
  <c r="G76" i="2"/>
  <c r="E76" i="2"/>
  <c r="C76" i="2"/>
  <c r="I75" i="2"/>
  <c r="I76" i="2" s="1"/>
  <c r="I74" i="2"/>
  <c r="G72" i="2"/>
  <c r="G77" i="2" s="1"/>
  <c r="E72" i="2"/>
  <c r="E77" i="2" s="1"/>
  <c r="C72" i="2"/>
  <c r="I71" i="2"/>
  <c r="I70" i="2"/>
  <c r="I72" i="2" s="1"/>
  <c r="I61" i="2"/>
  <c r="G61" i="2"/>
  <c r="E61" i="2"/>
  <c r="C61" i="2"/>
  <c r="C62" i="2" s="1"/>
  <c r="I60" i="2"/>
  <c r="I59" i="2"/>
  <c r="G57" i="2"/>
  <c r="G62" i="2" s="1"/>
  <c r="E57" i="2"/>
  <c r="E62" i="2" s="1"/>
  <c r="I55" i="2"/>
  <c r="I54" i="2"/>
  <c r="I57" i="2" s="1"/>
  <c r="H49" i="2"/>
  <c r="I48" i="2"/>
  <c r="G48" i="2"/>
  <c r="E48" i="2"/>
  <c r="C48" i="2"/>
  <c r="C49" i="2" s="1"/>
  <c r="I47" i="2"/>
  <c r="I46" i="2"/>
  <c r="G44" i="2"/>
  <c r="G49" i="2" s="1"/>
  <c r="E44" i="2"/>
  <c r="E49" i="2" s="1"/>
  <c r="I43" i="2"/>
  <c r="I42" i="2"/>
  <c r="I44" i="2" s="1"/>
  <c r="I49" i="2" s="1"/>
  <c r="E36" i="2"/>
  <c r="C36" i="2"/>
  <c r="E26" i="2"/>
  <c r="C26" i="2"/>
  <c r="C27" i="2" s="1"/>
  <c r="C25" i="2"/>
  <c r="E16" i="2"/>
  <c r="E7" i="2"/>
  <c r="C7" i="2"/>
  <c r="C5" i="2"/>
  <c r="I77" i="2" l="1"/>
  <c r="I62" i="2"/>
</calcChain>
</file>

<file path=xl/sharedStrings.xml><?xml version="1.0" encoding="utf-8"?>
<sst xmlns="http://schemas.openxmlformats.org/spreadsheetml/2006/main" count="254" uniqueCount="210">
  <si>
    <r>
      <t>INSTITUTO GEOGRÁFICO NACIONAL</t>
    </r>
    <r>
      <rPr>
        <sz val="11"/>
        <color rgb="FF000000"/>
        <rFont val="Times New Roman"/>
        <family val="1"/>
      </rPr>
      <t> </t>
    </r>
  </si>
  <si>
    <r>
      <t>“José Joaquín Hungría Morell”</t>
    </r>
    <r>
      <rPr>
        <sz val="11"/>
        <color rgb="FF000000"/>
        <rFont val="Times New Roman"/>
        <family val="1"/>
      </rPr>
      <t> </t>
    </r>
  </si>
  <si>
    <t>Notas Estados Financieros Corte Junio 2022-2021</t>
  </si>
  <si>
    <t>NOTA 1: Entidad Económica</t>
  </si>
  <si>
    <t>El Instituto Geográfico Nacional José Joaquín Hungría Morell (IGN-JJHM), se crea mediante la Ley 208-14, d/f 30 de junio 2014, como un organismo público descentralizado, con autonomía administrativa, técnica, económica y financiera, con personalidad jurídica propia y con plena capacidad de obrar para cumplir sus obligaciones, iniciando sus operaciones en enero 2016. </t>
  </si>
  <si>
    <t>Está adscrito al Ministerio de Economía Planificación y Desarrollo, quien ejercerá sobre ésta la potestad de tutela, a los fines de verificar que su funcionamiento se ajuste con las disposiciones legales establecidas.  </t>
  </si>
  <si>
    <t>El Instituto Geográfico Nacional José Joaquín Hungría Morell (IGN-JJHM), es el órgano del Estado dominicano, responsable de la formulación de las políticas y las acciones que de ellas se deriven en las áreas de Geografía, Cartografía y Geodesia y sus aplicaciones, así como de la planificación, organización, dirección, coordinación, ejecución, aprobación y control de las actividades encaminadas a la elaboración de la cartografía nacional y del archivo de datos geográficos del país.  </t>
  </si>
  <si>
    <t>Además, realiza el Levantamiento Cartográfico por métodos convencionales y aquellos que surgieren producto de los avances tecnológicos, relacionados con estudios de las Ciencias Geográficas y que el país requiere para su desarrollo sostenible. </t>
  </si>
  <si>
    <t>La Cartografía concerniente a la seguridad del país y que cuya información responda a fines estratégicos militares del estado dominicano corresponde al Ministerio de las Fuerzas Armadas.</t>
  </si>
  <si>
    <t>Funciones del Instituto Geográfico Nacional José Joaquín Hungría Morell (IGN-JJHM): </t>
  </si>
  <si>
    <t>1) Establecer políticas generales tendentes al fortalecimiento, protección y desarrollo en las áreas de Geografía, Cartografía y Geodesia.  </t>
  </si>
  <si>
    <t>2) Organizar las actividades encaminadas al perfeccionamiento y fortalecimiento del Sistema Geodésico Nacional.  </t>
  </si>
  <si>
    <t>3) Promover por métodos convencionales, relaciones con organismos oficiales y privados, asesorías técnicas, investigaciones nacionales y extranjeras, especialización promocional, educación, y la integración de la sociedad al conocimiento y cuidado en los campos de su actividad.</t>
  </si>
  <si>
    <t>4) Apoyar a organismos en las tomas de decisiones sobre el área de su competencia. </t>
  </si>
  <si>
    <t>5) Regular todo lo relativo a la preparación, edición y emisión de la Cartografía Nacional y del Archivo de Datos Geográficos del país.  </t>
  </si>
  <si>
    <t>6) Cumplir cualquier otra función que le sea atribuida en el marco de las leyes y el reglamento de aplicación.  </t>
  </si>
  <si>
    <r>
      <t>Ubicación Geográfica</t>
    </r>
    <r>
      <rPr>
        <b/>
        <sz val="11"/>
        <rFont val="Times New Roman"/>
        <family val="1"/>
      </rPr>
      <t> </t>
    </r>
  </si>
  <si>
    <t>El Instituto Geográfico Nacional José Joaquín Hungría Morell (IGN-JJHM) está ubicado en la Calle Jonás Salk esq.  Benigno Filomeno de Rojas, No. 101, Zona Universitaria, Santo Domingo, República Dominicana. </t>
  </si>
  <si>
    <r>
      <t>Funcionarios que lo integran</t>
    </r>
    <r>
      <rPr>
        <sz val="11"/>
        <rFont val="Times New Roman"/>
        <family val="1"/>
      </rPr>
      <t> </t>
    </r>
  </si>
  <si>
    <t>Bolívar Troncoso Morales              Director General </t>
  </si>
  <si>
    <t>María Lajara de Ruiz                      Encargada Administrativa Financiera </t>
  </si>
  <si>
    <t>Brenda Y. Matos De Ogando         Encargada De Contabilidad </t>
  </si>
  <si>
    <r>
      <t>Nota 2. Base de preparación de los Estados Financieros</t>
    </r>
    <r>
      <rPr>
        <sz val="11"/>
        <color rgb="FF000000"/>
        <rFont val="Times New Roman"/>
        <family val="1"/>
      </rPr>
      <t> </t>
    </r>
  </si>
  <si>
    <t>La formulación de los Estados Financieros, de los cuales forman parte las presentes notas, se basan fundamentalmente, en la normativa contable emitida por la Dirección General de Contabilidad Gubernamental (DIGECOG) y hasta donde es posible su aplicación, en las Normas Internacionales de Contabilidad para el Sector Público (NICSP). </t>
  </si>
  <si>
    <t>Los Estados Financieros están elaborados de conformidad con la ley 126-01, su Reglamento de Aplicación y las Normas de Corte semestral, emitidas por DIGECOG para el periodo 2022. </t>
  </si>
  <si>
    <t>El método utilizado para la presentación, de los Estados financieros es sobre la base de acumulación o devengo, conforme a las estipulaciones de las NICSP 24. </t>
  </si>
  <si>
    <t>Esta institución presenta su presupuesto aprobado según la base contable de efectivo, siguiendo una clasificación de pago por objeto. El presupuesto aprobado cubre el periodo que va desde el 1 de enero al 31 de diciembre 2022-2021. Y es incluido como información suplementaria en los Estados Financieros y sus notas.  </t>
  </si>
  <si>
    <t>  </t>
  </si>
  <si>
    <r>
      <t>Nota 3. Moneda Funcional y de Presentación</t>
    </r>
    <r>
      <rPr>
        <sz val="11"/>
        <color rgb="FF000000"/>
        <rFont val="Times New Roman"/>
        <family val="1"/>
      </rPr>
      <t>. </t>
    </r>
  </si>
  <si>
    <t>La moneda funcional de la Entidad es peso dominicano (RD$) es la moneda de curso legal de la Republica Dominicana, por lo que todas las cifras presentadas en los estados financieros presentados están expresadas en dicha moneda. </t>
  </si>
  <si>
    <r>
      <t>Nota 4. Uso estimado y Juicio </t>
    </r>
    <r>
      <rPr>
        <sz val="11"/>
        <color rgb="FF000000"/>
        <rFont val="Times New Roman"/>
        <family val="1"/>
      </rPr>
      <t> </t>
    </r>
  </si>
  <si>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</si>
  <si>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 </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</si>
  <si>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</si>
  <si>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 </t>
  </si>
  <si>
    <t>Cuando se mide el valor razonable de un activo o pasivo, Instituto Geográfico Nacional José Joaquín Hungría Morell (IGN-JJHM), utiliza, siempre que sea posible, precios cotizados en un mercado activo.  </t>
  </si>
  <si>
    <t>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</si>
  <si>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 </t>
  </si>
  <si>
    <t>Nivel 1: Precios cotizados (no-ajustados) en mercados activos para activos o pasivos idénticos. </t>
  </si>
  <si>
    <t>Nivel 2: Datos diferentes de los precios cotizados incluidos en el Nivel 1, que sean observables para el activo o pasivo, ya sea directa (precios) o indirectamente (derivados de los precios). </t>
  </si>
  <si>
    <t>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</si>
  <si>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t>
  </si>
  <si>
    <t>Instituto Geográfico Nacional José Joaquín Hungría Morell (IGN-JJHM), reconoce las transferencias entre los niveles de la jerarquía del valor razonable al final del período sobre el que se informa durante el que ocurrió el cambio. </t>
  </si>
  <si>
    <r>
      <t>Nota 5. Base de medición</t>
    </r>
    <r>
      <rPr>
        <sz val="11"/>
        <color rgb="FF000000"/>
        <rFont val="Times New Roman"/>
        <family val="1"/>
      </rPr>
      <t> </t>
    </r>
  </si>
  <si>
    <t>Estos estados financieros han sido preparados sobre la base del costo histórico. </t>
  </si>
  <si>
    <r>
      <t>Nota 6. Resumen de políticas contables significativas</t>
    </r>
    <r>
      <rPr>
        <sz val="11"/>
        <color rgb="FF000000"/>
        <rFont val="Times New Roman"/>
        <family val="1"/>
      </rPr>
      <t> </t>
    </r>
  </si>
  <si>
    <t>Aquí se detalla todo lo relacionado con las principales políticas contables significativas, aplicadas consistentemente a los períodos sobre los que se informa. </t>
  </si>
  <si>
    <t>Las informaciones para la elaboración de dichos estados fueron extraídas y validada de los Sistema de Administración de Bienes (SIAB) y el SIGEF. </t>
  </si>
  <si>
    <r>
      <t>Cuentas por cobrar y por pagar</t>
    </r>
    <r>
      <rPr>
        <sz val="11"/>
        <color rgb="FF000000"/>
        <rFont val="Times New Roman"/>
        <family val="1"/>
      </rPr>
      <t> </t>
    </r>
  </si>
  <si>
    <t>Los pasivos son reconocidos cuando se ha recibido el bien o servicio que los genera, independiente del momento en el que se realiza el pago. </t>
  </si>
  <si>
    <t>Los pasivos son dados de baja cuando los compromisos son saldados o expira el compromiso. </t>
  </si>
  <si>
    <r>
      <t>Mobiliarios y equipos</t>
    </r>
    <r>
      <rPr>
        <sz val="11"/>
        <rFont val="Times New Roman"/>
        <family val="1"/>
      </rPr>
      <t> </t>
    </r>
  </si>
  <si>
    <r>
      <t>Reconocimiento y medición</t>
    </r>
    <r>
      <rPr>
        <sz val="11"/>
        <rFont val="Times New Roman"/>
        <family val="1"/>
      </rPr>
      <t> </t>
    </r>
  </si>
  <si>
    <t>Las partidas de mobiliarios y equipos son medidas al costo de adquisición menos la depreciación acumulada y pérdidas por deterioro. </t>
  </si>
  <si>
    <t>Si partes significativas de un elemento de mobiliarios y equipos tiene vida útil diferente, se contabiliza como elementos separados de mobiliarios y equipos. </t>
  </si>
  <si>
    <t>Cualquier ganancia o pérdida procedente de la disposición de un elemento de mobiliarios y equipos (calculada como la diferencia entre el valor obtenido de la disposición y el valor en libros del activo) se reconoce en resultados. </t>
  </si>
  <si>
    <r>
      <t>Costos posteriores</t>
    </r>
    <r>
      <rPr>
        <sz val="11"/>
        <color rgb="FF000000"/>
        <rFont val="Times New Roman"/>
        <family val="1"/>
      </rPr>
      <t> </t>
    </r>
  </si>
  <si>
    <t>Los desembolsos posteriores se capitalizan solo si es probable que el Instituto Geográfico Nacional José Joaquín Hungría Morell (IGN-JJHM), reciba los beneficios económicos futuros asociados con los costos. Las reparaciones y mantenimientos continuos se registran como gastos en resultados cuando se incurren.  </t>
  </si>
  <si>
    <r>
      <t>Depreciación</t>
    </r>
    <r>
      <rPr>
        <sz val="11"/>
        <color rgb="FF000000"/>
        <rFont val="Times New Roman"/>
        <family val="1"/>
      </rPr>
      <t> </t>
    </r>
  </si>
  <si>
    <t>La depreciación se calcula sobre el monto depreciable, que corresponde al costo de un activo u otro monto que se sustituye por el costo menos su valor residual. </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</si>
  <si>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 </t>
  </si>
  <si>
    <t>Los elementos de mobiliarios y equipos se deprecian desde la fecha en la que estén instalados y listos para su uso o en el caso de activos construidos internamente, desde la fecha que el activo esté completado y en condiciones de ser usado. </t>
  </si>
  <si>
    <t>El estimado de vidas útiles de los mobiliarios y equipos, es como sigue: </t>
  </si>
  <si>
    <r>
      <t>Tipo de activo</t>
    </r>
    <r>
      <rPr>
        <sz val="11"/>
        <rFont val="Times New Roman"/>
        <family val="1"/>
      </rPr>
      <t xml:space="preserve">                                Años de vida útil </t>
    </r>
  </si>
  <si>
    <t>Mobiliarios y equipos                              4-10 </t>
  </si>
  <si>
    <t>Los métodos de depreciación, las vidas útiles y los valores residuales son revisados anualmente y se ajustan si es necesario. </t>
  </si>
  <si>
    <r>
      <t>Otros activos</t>
    </r>
    <r>
      <rPr>
        <sz val="11"/>
        <color rgb="FF000000"/>
        <rFont val="Times New Roman"/>
        <family val="1"/>
      </rPr>
      <t> </t>
    </r>
  </si>
  <si>
    <t>Los otros activos adquiridos por Instituto Geográfico Nacional José Joaquín Hungría Morell (IGN-JJHM), son medidos al costo menos su amortización acumulada y las pérdidas acumuladas por deterioro. Estos corresponden a licencias, programas y software. </t>
  </si>
  <si>
    <r>
      <t>Desembolsos posteriores</t>
    </r>
    <r>
      <rPr>
        <sz val="11"/>
        <color rgb="FF000000"/>
        <rFont val="Times New Roman"/>
        <family val="1"/>
      </rPr>
      <t> </t>
    </r>
  </si>
  <si>
    <t>Los desembolsos posteriores son capitalizados solo cuando aumentan los beneficios económicos futuros incorporados en el activo específico relacionado con dichos desembolsos. </t>
  </si>
  <si>
    <t>Amortización</t>
  </si>
  <si>
    <t>La amortización se calcula sobre el monto depreciable, que corresponde al costo de un activo menos su valor residual. </t>
  </si>
  <si>
    <t>La amortización es reconocida en el resultado sobre la base del método de línea recta.  </t>
  </si>
  <si>
    <t>La vida útil estimada de las licencias, programas y software abarca un período de 5 a 10 años. </t>
  </si>
  <si>
    <t>El método de amortización, la vida útil y el valor residual son revisados anualmente, si existe evidencia de algún cambio y se ajustan, si es necesario. </t>
  </si>
  <si>
    <t>La información contable presentada se refiere a bienes, derechos y obligaciones que poseen valor económico, susceptibles de ser valuados objetivamente en términos monetarios. </t>
  </si>
  <si>
    <t>Nota #7 Efectivo y equivalentes de efectivo.</t>
  </si>
  <si>
    <t>Un detalle del efectivo y equivalente de efectivo al 30  de junio del 2022 y 2021 es como sigue:</t>
  </si>
  <si>
    <t xml:space="preserve">                    Descripción                                                                                   </t>
  </si>
  <si>
    <t>Sub cuenta Unica del tesoro 0100206001</t>
  </si>
  <si>
    <t>Sub cuenta Unica del tesoro 7267001001</t>
  </si>
  <si>
    <t>Nota:</t>
  </si>
  <si>
    <t>Nota: El balance Reflejado en tesoreria difiere del presentado en esta notas, debido a</t>
  </si>
  <si>
    <t>los libramientos generados por la Institucion y que aun no sean pagado en tesoreria</t>
  </si>
  <si>
    <t>Sub cuenta Unica del tesoro 0100206000</t>
  </si>
  <si>
    <t>Libramientos en transitos (no han sido Pagado)</t>
  </si>
  <si>
    <t>Nota #8  Inventario</t>
  </si>
  <si>
    <t>Un detalle de las cuenta de inventario al 30 de junio del 2022 y 2021, es como sigue:</t>
  </si>
  <si>
    <t>Balance Inicial (Materiales y suministros) consumo</t>
  </si>
  <si>
    <t xml:space="preserve">Mas:compra </t>
  </si>
  <si>
    <t>Consumo</t>
  </si>
  <si>
    <t>Inventario final</t>
  </si>
  <si>
    <t xml:space="preserve">                                                                                                    </t>
  </si>
  <si>
    <t>Nota #9  Pagos Anticipados</t>
  </si>
  <si>
    <t>Un detalle de los pagos anticipados al 30 de junio del 2022 y 2021, es como sigue:</t>
  </si>
  <si>
    <t>Seguro Bienes Muebles</t>
  </si>
  <si>
    <t>Depositos y  Fianzas</t>
  </si>
  <si>
    <t>Licencias Informaticas</t>
  </si>
  <si>
    <t>Total</t>
  </si>
  <si>
    <t>Fianzas  y depositos</t>
  </si>
  <si>
    <t>Seguros de bienes muebles</t>
  </si>
  <si>
    <t>Licencias de Informatica</t>
  </si>
  <si>
    <t>Costos:</t>
  </si>
  <si>
    <t>Costos de adquisicion</t>
  </si>
  <si>
    <t>Adiciones</t>
  </si>
  <si>
    <t>-</t>
  </si>
  <si>
    <t>Saldo final periodo</t>
  </si>
  <si>
    <t>Depreciacion acumulada al inicio del periodo</t>
  </si>
  <si>
    <t>Cargo del periodo</t>
  </si>
  <si>
    <t>Saldo final del periodo</t>
  </si>
  <si>
    <t>Pagos Anticipado netos</t>
  </si>
  <si>
    <t>Seguros de Bienes muebles</t>
  </si>
  <si>
    <t>Nota #10 Propiedad planta y equipo</t>
  </si>
  <si>
    <t>Un detalle de los activos fijos al 30 de junio del 2022 y 2021 es como sigue:</t>
  </si>
  <si>
    <t>Maquinarias y Equipos</t>
  </si>
  <si>
    <t>Mob. Y equipos de ofic.</t>
  </si>
  <si>
    <t>Equipos Transp. Y Otros</t>
  </si>
  <si>
    <t>Costos de Adquisicion 2020</t>
  </si>
  <si>
    <t>Saldo al final del periodo</t>
  </si>
  <si>
    <t>Dep. Acum. Al inicio del periodo</t>
  </si>
  <si>
    <t>Prop. Planta y equipos netos 2021</t>
  </si>
  <si>
    <t>Costos de Adquisicion 2019</t>
  </si>
  <si>
    <t>Prop. Plata y equipos netos 2020</t>
  </si>
  <si>
    <t xml:space="preserve">Nota: la diferencia existente entre el reporte del SIAB y lo presentado en los Estados Financieros se debe </t>
  </si>
  <si>
    <r>
      <t xml:space="preserve"> a Activos fijos sin registrar  </t>
    </r>
    <r>
      <rPr>
        <b/>
        <sz val="10"/>
        <color theme="1"/>
        <rFont val="Times New Roman"/>
        <family val="1"/>
      </rPr>
      <t>$352,581.20</t>
    </r>
  </si>
  <si>
    <t>Nota #11 Activos Intangibles</t>
  </si>
  <si>
    <t>Un detalle de las partidas de activos intangibles al 30 de junio de 2022 y 2021 es como sigue:</t>
  </si>
  <si>
    <t xml:space="preserve"> Programas Computación</t>
  </si>
  <si>
    <t>Costo de Adquisicion (2021)</t>
  </si>
  <si>
    <t xml:space="preserve">Adiciones </t>
  </si>
  <si>
    <t>Saldo al final del Periodo</t>
  </si>
  <si>
    <t xml:space="preserve">Depreciación Acumulada al inicio del Periodo </t>
  </si>
  <si>
    <t>Cargo depreciación del Periodo</t>
  </si>
  <si>
    <t xml:space="preserve">Saldo al final del Periodo </t>
  </si>
  <si>
    <t>Activos Intagibles 2022</t>
  </si>
  <si>
    <t>Saldo al inicio del  Periodo</t>
  </si>
  <si>
    <t>Saldo al 31 de diciembre 2021</t>
  </si>
  <si>
    <t>Depreciacion Acumulada</t>
  </si>
  <si>
    <t>Al inicio del Periodo</t>
  </si>
  <si>
    <t>Cargo del Periodo</t>
  </si>
  <si>
    <t>Saldo al 30 de junio 2021</t>
  </si>
  <si>
    <t>Activos Intagibles 2021</t>
  </si>
  <si>
    <t>Nota#  12 Cuentas por Pagar a Corto Plazo</t>
  </si>
  <si>
    <t>Un detalle de las cuentas por pagar a corto plazo al 30 de junio 2022 y 2021 es como sigue:</t>
  </si>
  <si>
    <t>Proveedores</t>
  </si>
  <si>
    <t>Cuenta por pagar EMPACA, SRL</t>
  </si>
  <si>
    <t xml:space="preserve">Nota#  13 Patrimonio Institucional </t>
  </si>
  <si>
    <t>Un detalle de las partidas del patrimonio institucional al 30 de junio de 2022 y 2021 es como sigue:</t>
  </si>
  <si>
    <t>Resultado Positivo (Ahorro) Negativo (Desahorro)</t>
  </si>
  <si>
    <t>Resultados Acumulados</t>
  </si>
  <si>
    <t>Ajuste al patrimonio</t>
  </si>
  <si>
    <t xml:space="preserve">Nota# 14  Ingresos </t>
  </si>
  <si>
    <t>Un detalle de las partidas de ingresos al 30 de junio 2022 y 2021 es como sigue:</t>
  </si>
  <si>
    <t>Transferencias Corrientes del  Gobierno Central</t>
  </si>
  <si>
    <t xml:space="preserve">Nota: en el Cierre Fiscal de 31/12/2022 no se contemplo como ingresos  RD$2,095,077.00  </t>
  </si>
  <si>
    <t xml:space="preserve">por razon de que no se reflejaba en el estado del instituto Geografico Nacional , sino a partir </t>
  </si>
  <si>
    <t>del 2022</t>
  </si>
  <si>
    <t xml:space="preserve"> Nota # 15 Sueldos, Salarios y beneficios a empleados</t>
  </si>
  <si>
    <t>Un detalle de las cuentas sueldos, salarios, beneficios a empleados al 30 de junio 2022 y 2021 es como sigue:</t>
  </si>
  <si>
    <t xml:space="preserve">Sueldos Fijos                                                                                                 </t>
  </si>
  <si>
    <t>Sueldo al personal contratado</t>
  </si>
  <si>
    <t>Compensacion por Servicios de Seguridad</t>
  </si>
  <si>
    <t>Contribuciones al seguro de salud</t>
  </si>
  <si>
    <t>Contribuciones al seguro de pensiones</t>
  </si>
  <si>
    <t>Contribuciones al seguro riesgos laborales</t>
  </si>
  <si>
    <t>Sueldo Anual No. 13</t>
  </si>
  <si>
    <t>Incentivo por Rendimiento Individual</t>
  </si>
  <si>
    <t>Compensacion Extraordinaria Anual</t>
  </si>
  <si>
    <t>Bonos por desempeño Servidores de Carrera</t>
  </si>
  <si>
    <t>Prestación laboral por desvinculación</t>
  </si>
  <si>
    <t xml:space="preserve">Vacaciones                                                                                               </t>
  </si>
  <si>
    <t>Becas Nacionales a Empleados</t>
  </si>
  <si>
    <t>Nota# 16 Suministro y materiales para consumo</t>
  </si>
  <si>
    <t>Un detalle de los gastos de suministro y materiales para consumo al  30 de Junio 2022 y 2021 es como sigue:</t>
  </si>
  <si>
    <t>Alimentos y bebidas</t>
  </si>
  <si>
    <t>Prenda de Vestir</t>
  </si>
  <si>
    <t>Productos de papel y cartón</t>
  </si>
  <si>
    <t>Combustible y lubricantes</t>
  </si>
  <si>
    <t>Materiales y limpieza</t>
  </si>
  <si>
    <t>Productos eléctricos afines</t>
  </si>
  <si>
    <t xml:space="preserve">Productos y útiles diversos </t>
  </si>
  <si>
    <t>Sub Total</t>
  </si>
  <si>
    <t xml:space="preserve"> Inventario </t>
  </si>
  <si>
    <t xml:space="preserve">Nota# 17 Gastos de depreciación y amortización </t>
  </si>
  <si>
    <t>Un detalle de los gastos de depreciación y amortización al  30 de junio 2022 y 2021 es como sigue:</t>
  </si>
  <si>
    <t>Depreciacion maquinarias y equipos</t>
  </si>
  <si>
    <t>Depreciacion mobiliario y equipo de oficina</t>
  </si>
  <si>
    <t>Depreciacion equipos de transporte y otros</t>
  </si>
  <si>
    <t>Amortización Bienes Intangibles</t>
  </si>
  <si>
    <t xml:space="preserve">Nota# 18 Otros gastos </t>
  </si>
  <si>
    <t>Un detalle de otros gastos  al  30 de junio de 2022 y 2021 es como sigue:</t>
  </si>
  <si>
    <t>Teléfonos local</t>
  </si>
  <si>
    <t>Servicio de internet y television</t>
  </si>
  <si>
    <t>Energía eléctrica</t>
  </si>
  <si>
    <t>Publicidad y propaganda</t>
  </si>
  <si>
    <t>Viáticos dentro del país</t>
  </si>
  <si>
    <t>Alquileres y renta de edificio</t>
  </si>
  <si>
    <t>Alquiler y renta de equipos</t>
  </si>
  <si>
    <t>Seguro de bienes muebles</t>
  </si>
  <si>
    <t>Licencias informáticas</t>
  </si>
  <si>
    <t>Mant. y Rep. Eq. De Tracción y Elevación</t>
  </si>
  <si>
    <t>Mant. y Rep.,</t>
  </si>
  <si>
    <t>Fumigación</t>
  </si>
  <si>
    <t>Seguro de personas</t>
  </si>
  <si>
    <t>Servicios Jurídico</t>
  </si>
  <si>
    <t>Servicios capacitación</t>
  </si>
  <si>
    <t>Servicios de alimentación</t>
  </si>
  <si>
    <t>Otros Servicios Tecnicos Profesional</t>
  </si>
  <si>
    <t>Impuestos</t>
  </si>
  <si>
    <t>Total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</si>
</sst>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00_-;\-* #,##0.00_-;_-* &quot;-&quot;??_-;_-@_-"/>
    <numFmt numFmtId="166" formatCode="_(* #,##0_);_(* \(#,##0\);_(* &quot;-&quot;??_);_(@_)"/>
  </numFmts>
  <fonts count="13" x14ac:knownFonts="1">
    <font>
      <sz val="11"/>
      <color theme="1"/>
      <name val="Calibri"/>
      <family val="2"/>
      <scheme val="minor"/>
    </font>
    <font>
      <sz val="11"/>
      <color theme="1"/>
      <name val="Calibri"/>
      <family val="2"/>
      <scheme val="minor"/>
    </font>
    <font>
      <sz val="11"/>
      <color theme="1"/>
      <name val="Times New Roman"/>
      <family val="1"/>
    </font>
    <font>
      <b/>
      <sz val="11"/>
      <color rgb="FF000000"/>
      <name val="Times New Roman"/>
      <family val="1"/>
    </font>
    <font>
      <sz val="11"/>
      <color rgb="FF000000"/>
      <name val="Times New Roman"/>
      <family val="1"/>
    </font>
    <font>
      <b/>
      <sz val="11"/>
      <name val="Times New Roman"/>
      <family val="1"/>
    </font>
    <font>
      <sz val="11"/>
      <name val="Times New Roman"/>
      <family val="1"/>
    </font>
    <font>
      <b/>
      <sz val="10"/>
      <color theme="1"/>
      <name val="Times New Roman"/>
      <family val="1"/>
    </font>
    <font>
      <sz val="10"/>
      <color theme="1"/>
      <name val="Times New Roman"/>
      <family val="1"/>
    </font>
    <font>
      <sz val="12"/>
      <color theme="1"/>
      <name val="Times New Roman"/>
      <family val="1"/>
    </font>
    <font>
      <u/>
      <sz val="10"/>
      <color theme="1"/>
      <name val="Times New Roman"/>
      <family val="1"/>
    </font>
    <font>
      <sz val="10"/>
      <color rgb="FF000000"/>
      <name val="Times New Roman"/>
      <family val="1"/>
    </font>
    <font>
      <b/>
      <sz val="10"/>
      <color rgb="FF00000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164" fontId="1" fillId="0" borderId="0" applyFont="0" applyFill="0" applyBorder="0" applyAlignment="0" applyProtection="0"/>
  </cellStyleXfs>
  <cellXfs count="139">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wrapText="1"/>
    </xf>
    <xf numFmtId="0" fontId="2" fillId="0" borderId="0" xfId="0" applyFont="1" applyAlignment="1">
      <alignment wrapText="1"/>
    </xf>
    <xf numFmtId="0" fontId="4" fillId="0" borderId="0" xfId="0" applyFont="1" applyAlignment="1">
      <alignment horizontal="left" wrapText="1"/>
    </xf>
    <xf numFmtId="0" fontId="4" fillId="0" borderId="0" xfId="0" applyFont="1"/>
    <xf numFmtId="0" fontId="6" fillId="0" borderId="0" xfId="0" applyFont="1" applyAlignment="1">
      <alignment horizontal="justify" vertical="center" wrapText="1"/>
    </xf>
    <xf numFmtId="0" fontId="7" fillId="0" borderId="0" xfId="0" applyFont="1"/>
    <xf numFmtId="0" fontId="7" fillId="2" borderId="0" xfId="0" applyFont="1" applyFill="1" applyAlignment="1"/>
    <xf numFmtId="0" fontId="7" fillId="0" borderId="0" xfId="0" applyFont="1" applyFill="1" applyAlignment="1"/>
    <xf numFmtId="0" fontId="7" fillId="0" borderId="0" xfId="0" applyFont="1" applyFill="1"/>
    <xf numFmtId="164" fontId="7" fillId="0" borderId="0" xfId="1" applyFont="1" applyFill="1"/>
    <xf numFmtId="0" fontId="8" fillId="0" borderId="0" xfId="0" applyFont="1"/>
    <xf numFmtId="164" fontId="8" fillId="0" borderId="0" xfId="1" applyFont="1"/>
    <xf numFmtId="0" fontId="8" fillId="0" borderId="0" xfId="0" applyFont="1" applyFill="1"/>
    <xf numFmtId="164" fontId="8" fillId="0" borderId="0" xfId="1" applyFont="1" applyFill="1"/>
    <xf numFmtId="0" fontId="7" fillId="0" borderId="0" xfId="0" applyFont="1" applyFill="1" applyBorder="1" applyAlignment="1"/>
    <xf numFmtId="0" fontId="7" fillId="0" borderId="0" xfId="0" applyFont="1" applyFill="1" applyBorder="1" applyAlignment="1">
      <alignment horizontal="center"/>
    </xf>
    <xf numFmtId="0" fontId="8" fillId="0" borderId="0" xfId="0" applyFont="1" applyBorder="1"/>
    <xf numFmtId="164" fontId="8" fillId="0" borderId="0" xfId="1" applyFont="1" applyBorder="1" applyAlignment="1">
      <alignment horizontal="right"/>
    </xf>
    <xf numFmtId="164" fontId="7" fillId="0" borderId="0" xfId="1" applyFont="1" applyBorder="1" applyAlignment="1">
      <alignment horizontal="right"/>
    </xf>
    <xf numFmtId="164" fontId="7" fillId="0" borderId="0" xfId="0" applyNumberFormat="1" applyFont="1" applyBorder="1" applyAlignment="1">
      <alignment horizontal="right"/>
    </xf>
    <xf numFmtId="164" fontId="7" fillId="0" borderId="1" xfId="1" applyFont="1" applyBorder="1" applyAlignment="1">
      <alignment horizontal="right"/>
    </xf>
    <xf numFmtId="0" fontId="8" fillId="0" borderId="0" xfId="0" applyFont="1" applyFill="1" applyBorder="1"/>
    <xf numFmtId="164" fontId="7" fillId="0" borderId="0" xfId="1" applyFont="1" applyFill="1" applyBorder="1" applyAlignment="1">
      <alignment horizontal="right"/>
    </xf>
    <xf numFmtId="164" fontId="7" fillId="0" borderId="0" xfId="0" applyNumberFormat="1" applyFont="1" applyFill="1" applyBorder="1" applyAlignment="1">
      <alignment horizontal="right"/>
    </xf>
    <xf numFmtId="0" fontId="9" fillId="0" borderId="0" xfId="0" applyFont="1" applyFill="1"/>
    <xf numFmtId="164" fontId="8" fillId="0" borderId="0" xfId="1" applyFont="1" applyFill="1" applyBorder="1"/>
    <xf numFmtId="164" fontId="7" fillId="0" borderId="2" xfId="1" applyFont="1" applyFill="1" applyBorder="1"/>
    <xf numFmtId="164" fontId="7" fillId="0" borderId="0" xfId="1" applyFont="1" applyFill="1" applyBorder="1"/>
    <xf numFmtId="0" fontId="8" fillId="0" borderId="0" xfId="0" applyFont="1" applyFill="1" applyAlignment="1">
      <alignment wrapText="1"/>
    </xf>
    <xf numFmtId="164" fontId="8" fillId="0" borderId="0" xfId="1" applyFont="1" applyBorder="1"/>
    <xf numFmtId="164" fontId="7" fillId="0" borderId="1" xfId="0" applyNumberFormat="1" applyFont="1" applyBorder="1" applyAlignment="1">
      <alignment horizontal="right"/>
    </xf>
    <xf numFmtId="164" fontId="8" fillId="0" borderId="3" xfId="1" applyFont="1" applyBorder="1" applyAlignment="1">
      <alignment horizontal="right"/>
    </xf>
    <xf numFmtId="0" fontId="7" fillId="0" borderId="0" xfId="0" applyFont="1" applyBorder="1"/>
    <xf numFmtId="0" fontId="7" fillId="0" borderId="4" xfId="0" applyFont="1" applyBorder="1" applyAlignment="1">
      <alignment horizontal="center" vertical="center"/>
    </xf>
    <xf numFmtId="0" fontId="7" fillId="0" borderId="5" xfId="0" applyFont="1" applyBorder="1" applyAlignment="1">
      <alignment horizontal="center" vertical="center" wrapText="1"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shrinkToFit="1"/>
    </xf>
    <xf numFmtId="0" fontId="8" fillId="0" borderId="0" xfId="0" applyFont="1" applyBorder="1" applyAlignment="1">
      <alignment vertical="center"/>
    </xf>
    <xf numFmtId="0" fontId="10" fillId="0" borderId="0" xfId="0" applyFont="1" applyBorder="1" applyAlignment="1">
      <alignment vertical="center"/>
    </xf>
    <xf numFmtId="39" fontId="8" fillId="0" borderId="0" xfId="0" applyNumberFormat="1" applyFont="1" applyBorder="1" applyAlignment="1">
      <alignment vertical="center"/>
    </xf>
    <xf numFmtId="164" fontId="8" fillId="0" borderId="0" xfId="1" applyFont="1" applyBorder="1" applyAlignment="1">
      <alignment vertical="center"/>
    </xf>
    <xf numFmtId="164" fontId="8" fillId="0" borderId="0" xfId="1" applyFont="1" applyBorder="1" applyAlignment="1">
      <alignment horizontal="center" vertical="center"/>
    </xf>
    <xf numFmtId="0" fontId="8" fillId="0" borderId="0" xfId="0" applyFont="1" applyBorder="1" applyAlignment="1">
      <alignment horizontal="center" vertical="center"/>
    </xf>
    <xf numFmtId="164" fontId="7" fillId="0" borderId="0" xfId="1" applyFont="1" applyBorder="1" applyAlignment="1">
      <alignment vertical="center"/>
    </xf>
    <xf numFmtId="39" fontId="7" fillId="0" borderId="0" xfId="0" applyNumberFormat="1" applyFont="1" applyBorder="1" applyAlignment="1">
      <alignment vertical="center"/>
    </xf>
    <xf numFmtId="0" fontId="8" fillId="0" borderId="0" xfId="0" applyFont="1" applyFill="1" applyBorder="1" applyAlignment="1">
      <alignment horizontal="left" vertical="center" wrapText="1"/>
    </xf>
    <xf numFmtId="164" fontId="8" fillId="0" borderId="0" xfId="1" applyFont="1" applyFill="1" applyBorder="1" applyAlignment="1">
      <alignment vertical="center"/>
    </xf>
    <xf numFmtId="39" fontId="8" fillId="0" borderId="0" xfId="0" applyNumberFormat="1" applyFont="1" applyFill="1" applyBorder="1" applyAlignment="1">
      <alignment vertical="center"/>
    </xf>
    <xf numFmtId="39" fontId="8" fillId="0" borderId="0" xfId="0" applyNumberFormat="1" applyFont="1" applyFill="1" applyBorder="1" applyAlignment="1">
      <alignment horizontal="right" vertical="center" wrapText="1" shrinkToFit="1"/>
    </xf>
    <xf numFmtId="39" fontId="8" fillId="0" borderId="0" xfId="0" applyNumberFormat="1" applyFont="1" applyBorder="1" applyAlignment="1">
      <alignment horizontal="right" vertical="center" wrapText="1" shrinkToFit="1"/>
    </xf>
    <xf numFmtId="164" fontId="7" fillId="0" borderId="5" xfId="1" applyFont="1" applyBorder="1" applyAlignment="1">
      <alignment vertical="center"/>
    </xf>
    <xf numFmtId="39" fontId="7" fillId="0" borderId="5" xfId="0" applyNumberFormat="1" applyFont="1" applyBorder="1" applyAlignment="1">
      <alignment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wrapText="1" shrinkToFi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0" fontId="8" fillId="0" borderId="0" xfId="0" applyFont="1" applyFill="1" applyBorder="1" applyAlignment="1">
      <alignment vertical="center"/>
    </xf>
    <xf numFmtId="164" fontId="7" fillId="0" borderId="0" xfId="1" applyFont="1" applyFill="1" applyBorder="1" applyAlignment="1">
      <alignment vertical="center"/>
    </xf>
    <xf numFmtId="39" fontId="7" fillId="0" borderId="0" xfId="0" applyNumberFormat="1" applyFont="1" applyFill="1" applyBorder="1" applyAlignment="1">
      <alignment vertical="center"/>
    </xf>
    <xf numFmtId="164" fontId="8" fillId="0" borderId="0" xfId="1" applyFont="1" applyFill="1" applyBorder="1" applyAlignment="1">
      <alignment horizontal="center" vertical="center"/>
    </xf>
    <xf numFmtId="164" fontId="7" fillId="0" borderId="5" xfId="1" applyFont="1" applyFill="1" applyBorder="1" applyAlignment="1">
      <alignment vertical="center"/>
    </xf>
    <xf numFmtId="164" fontId="7" fillId="0" borderId="0" xfId="1" applyFont="1" applyFill="1" applyBorder="1" applyAlignment="1">
      <alignment horizontal="center" vertical="center"/>
    </xf>
    <xf numFmtId="164" fontId="8" fillId="0" borderId="0" xfId="1" applyFont="1" applyFill="1" applyBorder="1" applyAlignment="1">
      <alignment horizontal="left" vertical="center"/>
    </xf>
    <xf numFmtId="164" fontId="8" fillId="0" borderId="0" xfId="0" applyNumberFormat="1" applyFont="1" applyFill="1" applyBorder="1"/>
    <xf numFmtId="0" fontId="7" fillId="0" borderId="0" xfId="0" applyFont="1" applyFill="1" applyBorder="1" applyAlignment="1">
      <alignment horizontal="center" wrapText="1"/>
    </xf>
    <xf numFmtId="164" fontId="7" fillId="0" borderId="0" xfId="1" applyFont="1" applyFill="1" applyBorder="1" applyAlignment="1">
      <alignment horizontal="center" wrapText="1"/>
    </xf>
    <xf numFmtId="0" fontId="7" fillId="0" borderId="0" xfId="0" applyFont="1" applyFill="1" applyBorder="1" applyAlignment="1">
      <alignment horizontal="center" vertical="center"/>
    </xf>
    <xf numFmtId="164" fontId="8" fillId="0" borderId="0" xfId="1" applyFont="1" applyFill="1" applyBorder="1" applyAlignment="1">
      <alignment horizontal="right"/>
    </xf>
    <xf numFmtId="164" fontId="8" fillId="0" borderId="3" xfId="1" applyFont="1" applyFill="1" applyBorder="1" applyAlignment="1">
      <alignment horizontal="right"/>
    </xf>
    <xf numFmtId="0" fontId="7" fillId="0" borderId="0" xfId="0" applyFont="1" applyFill="1" applyBorder="1"/>
    <xf numFmtId="164" fontId="7" fillId="0" borderId="5" xfId="1" applyFont="1" applyFill="1" applyBorder="1" applyAlignment="1">
      <alignment horizontal="right"/>
    </xf>
    <xf numFmtId="164" fontId="7" fillId="0" borderId="1" xfId="1" applyFont="1" applyFill="1" applyBorder="1" applyAlignment="1">
      <alignment horizontal="right"/>
    </xf>
    <xf numFmtId="0" fontId="8" fillId="3" borderId="0" xfId="0" applyFont="1" applyFill="1" applyBorder="1"/>
    <xf numFmtId="164" fontId="8" fillId="3" borderId="0" xfId="1" applyFont="1" applyFill="1" applyBorder="1" applyAlignment="1">
      <alignment horizontal="right"/>
    </xf>
    <xf numFmtId="0" fontId="7" fillId="3" borderId="0" xfId="0" applyFont="1" applyFill="1" applyBorder="1"/>
    <xf numFmtId="164" fontId="7" fillId="3" borderId="5" xfId="1" applyFont="1" applyFill="1" applyBorder="1" applyAlignment="1">
      <alignment horizontal="right"/>
    </xf>
    <xf numFmtId="164" fontId="7" fillId="3" borderId="0" xfId="1" applyFont="1" applyFill="1" applyBorder="1" applyAlignment="1">
      <alignment horizontal="right"/>
    </xf>
    <xf numFmtId="164" fontId="7" fillId="3" borderId="1" xfId="1" applyFont="1" applyFill="1" applyBorder="1" applyAlignment="1">
      <alignment horizontal="right"/>
    </xf>
    <xf numFmtId="0" fontId="7" fillId="2" borderId="0" xfId="0" applyFont="1" applyFill="1"/>
    <xf numFmtId="164" fontId="7" fillId="2" borderId="0" xfId="1" applyFont="1" applyFill="1" applyBorder="1" applyAlignment="1">
      <alignment horizontal="right"/>
    </xf>
    <xf numFmtId="0" fontId="7" fillId="3" borderId="0" xfId="0" applyFont="1" applyFill="1" applyAlignment="1">
      <alignment horizontal="center" vertical="center"/>
    </xf>
    <xf numFmtId="0" fontId="7" fillId="3" borderId="0" xfId="0" applyFont="1" applyFill="1" applyAlignment="1">
      <alignment horizontal="center" wrapText="1"/>
    </xf>
    <xf numFmtId="0" fontId="7" fillId="3" borderId="0" xfId="0" applyFont="1" applyFill="1" applyAlignment="1">
      <alignment horizontal="center"/>
    </xf>
    <xf numFmtId="0" fontId="11" fillId="4" borderId="0" xfId="0" applyFont="1" applyFill="1" applyBorder="1" applyAlignment="1">
      <alignment horizontal="left" vertical="center" wrapText="1"/>
    </xf>
    <xf numFmtId="164" fontId="8" fillId="3" borderId="0" xfId="1" applyFont="1" applyFill="1" applyBorder="1"/>
    <xf numFmtId="0" fontId="12" fillId="4" borderId="0" xfId="0" applyFont="1" applyFill="1" applyBorder="1" applyAlignment="1">
      <alignment horizontal="left" vertical="center" wrapText="1"/>
    </xf>
    <xf numFmtId="164" fontId="7" fillId="0" borderId="5" xfId="1" applyFont="1" applyFill="1" applyBorder="1"/>
    <xf numFmtId="165" fontId="7" fillId="3" borderId="0" xfId="0" applyNumberFormat="1" applyFont="1" applyFill="1" applyBorder="1"/>
    <xf numFmtId="164" fontId="8" fillId="0" borderId="5" xfId="1" applyFont="1" applyFill="1" applyBorder="1"/>
    <xf numFmtId="0" fontId="7" fillId="3" borderId="0" xfId="0" applyFont="1" applyFill="1"/>
    <xf numFmtId="164" fontId="7" fillId="0" borderId="7" xfId="1" applyFont="1" applyFill="1" applyBorder="1"/>
    <xf numFmtId="164" fontId="7" fillId="3" borderId="0" xfId="1" applyFont="1" applyFill="1" applyBorder="1"/>
    <xf numFmtId="0" fontId="7" fillId="3" borderId="0" xfId="0" applyFont="1" applyFill="1" applyBorder="1" applyAlignment="1">
      <alignment horizontal="center"/>
    </xf>
    <xf numFmtId="164" fontId="8" fillId="3" borderId="0" xfId="1" applyFont="1" applyFill="1"/>
    <xf numFmtId="0" fontId="8" fillId="3" borderId="0" xfId="0" applyFont="1" applyFill="1"/>
    <xf numFmtId="164" fontId="8" fillId="3" borderId="5" xfId="1" applyFont="1" applyFill="1" applyBorder="1"/>
    <xf numFmtId="164" fontId="7" fillId="3" borderId="0" xfId="1" applyFont="1" applyFill="1"/>
    <xf numFmtId="164" fontId="7" fillId="3" borderId="1" xfId="1" applyFont="1" applyFill="1" applyBorder="1"/>
    <xf numFmtId="0" fontId="8" fillId="0" borderId="0" xfId="0" applyFont="1" applyFill="1" applyBorder="1" applyAlignment="1"/>
    <xf numFmtId="0" fontId="8" fillId="2" borderId="0" xfId="0" applyFont="1" applyFill="1"/>
    <xf numFmtId="164" fontId="8" fillId="0" borderId="0" xfId="0" applyNumberFormat="1" applyFont="1"/>
    <xf numFmtId="0" fontId="8" fillId="0" borderId="0" xfId="0" applyFont="1" applyBorder="1" applyAlignment="1">
      <alignment horizontal="right"/>
    </xf>
    <xf numFmtId="0" fontId="8" fillId="0" borderId="0" xfId="0" applyFont="1" applyAlignment="1">
      <alignment horizontal="left" wrapText="1"/>
    </xf>
    <xf numFmtId="164" fontId="8" fillId="0" borderId="0" xfId="1" applyFont="1" applyFill="1" applyAlignment="1">
      <alignment horizontal="left" wrapText="1"/>
    </xf>
    <xf numFmtId="0" fontId="8" fillId="0" borderId="0" xfId="0" applyFont="1" applyFill="1" applyAlignment="1">
      <alignment horizontal="left" wrapText="1"/>
    </xf>
    <xf numFmtId="164" fontId="8" fillId="0" borderId="0" xfId="1" applyFont="1" applyAlignment="1">
      <alignment horizontal="left" wrapText="1"/>
    </xf>
    <xf numFmtId="166" fontId="9" fillId="0" borderId="0" xfId="0" applyNumberFormat="1" applyFont="1"/>
    <xf numFmtId="0" fontId="8" fillId="0" borderId="0" xfId="0" applyFont="1" applyAlignment="1">
      <alignment wrapText="1"/>
    </xf>
    <xf numFmtId="0" fontId="8" fillId="0" borderId="0" xfId="0" applyFont="1" applyBorder="1" applyAlignment="1">
      <alignment horizontal="left" wrapText="1"/>
    </xf>
    <xf numFmtId="0" fontId="8" fillId="3" borderId="0" xfId="0" applyFont="1" applyFill="1" applyBorder="1" applyAlignment="1">
      <alignment horizontal="left"/>
    </xf>
    <xf numFmtId="0" fontId="11" fillId="0" borderId="0" xfId="0" applyFont="1" applyAlignment="1">
      <alignment horizontal="left" vertical="center"/>
    </xf>
    <xf numFmtId="164" fontId="11" fillId="0" borderId="0" xfId="1" applyFont="1" applyBorder="1" applyAlignment="1">
      <alignment horizontal="center" vertical="center"/>
    </xf>
    <xf numFmtId="0" fontId="8" fillId="0" borderId="0" xfId="0" applyFont="1" applyAlignment="1">
      <alignment vertical="top" wrapText="1"/>
    </xf>
    <xf numFmtId="0" fontId="11" fillId="0" borderId="0" xfId="0" applyFont="1" applyBorder="1" applyAlignment="1">
      <alignment horizontal="justify" vertical="center"/>
    </xf>
    <xf numFmtId="0" fontId="12" fillId="0" borderId="0" xfId="0" applyFont="1" applyBorder="1" applyAlignment="1">
      <alignment horizontal="justify" vertical="center"/>
    </xf>
    <xf numFmtId="164" fontId="7" fillId="0" borderId="5" xfId="1" applyFont="1" applyBorder="1"/>
    <xf numFmtId="164" fontId="8" fillId="0" borderId="0" xfId="0" applyNumberFormat="1" applyFont="1" applyBorder="1"/>
    <xf numFmtId="43" fontId="8" fillId="0" borderId="0" xfId="0" applyNumberFormat="1" applyFont="1"/>
    <xf numFmtId="0" fontId="8" fillId="0" borderId="0" xfId="0" applyFont="1" applyFill="1" applyAlignment="1">
      <alignment horizontal="right"/>
    </xf>
    <xf numFmtId="0" fontId="11" fillId="0" borderId="0" xfId="0" applyFont="1" applyBorder="1" applyAlignment="1">
      <alignment horizontal="left" vertical="center"/>
    </xf>
    <xf numFmtId="43" fontId="8" fillId="0" borderId="0" xfId="0" applyNumberFormat="1" applyFont="1" applyBorder="1"/>
    <xf numFmtId="164" fontId="8" fillId="0" borderId="0" xfId="0" applyNumberFormat="1" applyFont="1" applyFill="1"/>
    <xf numFmtId="0" fontId="8" fillId="0" borderId="7" xfId="0" applyFont="1" applyFill="1" applyBorder="1"/>
    <xf numFmtId="43" fontId="7" fillId="0" borderId="0" xfId="0" applyNumberFormat="1" applyFont="1" applyFill="1"/>
    <xf numFmtId="43" fontId="8" fillId="0" borderId="0" xfId="0" applyNumberFormat="1" applyFont="1" applyFill="1"/>
    <xf numFmtId="0" fontId="4" fillId="0" borderId="0" xfId="0" applyFont="1" applyAlignment="1">
      <alignment horizontal="left" wrapText="1"/>
    </xf>
    <xf numFmtId="0" fontId="3" fillId="0" borderId="0" xfId="0" applyFont="1" applyAlignment="1">
      <alignment horizontal="left" wrapText="1"/>
    </xf>
    <xf numFmtId="0" fontId="3" fillId="2" borderId="0" xfId="0" applyFont="1" applyFill="1" applyAlignment="1">
      <alignment horizontal="left" wrapText="1"/>
    </xf>
    <xf numFmtId="0" fontId="3" fillId="0" borderId="0" xfId="0" applyFont="1" applyAlignment="1">
      <alignment horizontal="center" vertical="center" wrapText="1"/>
    </xf>
    <xf numFmtId="0" fontId="3" fillId="0" borderId="0" xfId="0" applyFont="1" applyAlignment="1">
      <alignment horizontal="center"/>
    </xf>
    <xf numFmtId="0" fontId="3" fillId="2" borderId="0" xfId="0" applyFont="1" applyFill="1" applyAlignment="1">
      <alignment horizontal="left"/>
    </xf>
    <xf numFmtId="0" fontId="7" fillId="2" borderId="0" xfId="0" applyFont="1" applyFill="1" applyAlignment="1">
      <alignment horizontal="left"/>
    </xf>
    <xf numFmtId="0" fontId="8"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horizontal="left"/>
    </xf>
    <xf numFmtId="0" fontId="8" fillId="0" borderId="0" xfId="0" applyFont="1" applyFill="1" applyAlignment="1">
      <alignment horizontal="lef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D2DE0B.4AE0F8F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552451</xdr:colOff>
      <xdr:row>0</xdr:row>
      <xdr:rowOff>9525</xdr:rowOff>
    </xdr:from>
    <xdr:to>
      <xdr:col>5</xdr:col>
      <xdr:colOff>76201</xdr:colOff>
      <xdr:row>2</xdr:row>
      <xdr:rowOff>0</xdr:rowOff>
    </xdr:to>
    <xdr:pic>
      <xdr:nvPicPr>
        <xdr:cNvPr id="2" name="Imagen 1" descr="LOGO IGN">
          <a:extLst>
            <a:ext uri="{FF2B5EF4-FFF2-40B4-BE49-F238E27FC236}">
              <a16:creationId xmlns:a16="http://schemas.microsoft.com/office/drawing/2014/main" id="{83B7AAB2-3FC1-4B15-B614-6EF9F6B9D248}"/>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3626" y="9525"/>
          <a:ext cx="1047750" cy="3714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14789-B677-4A2E-899F-76137C91B0A3}">
  <dimension ref="B3:I133"/>
  <sheetViews>
    <sheetView showGridLines="0" topLeftCell="A82" workbookViewId="0">
      <selection activeCell="O13" sqref="O13"/>
    </sheetView>
  </sheetViews>
  <sheetFormatPr baseColWidth="10" defaultColWidth="11.42578125" defaultRowHeight="15" x14ac:dyDescent="0.25"/>
  <cols>
    <col min="1" max="1" width="3.85546875" style="1" customWidth="1"/>
    <col min="2" max="2" width="11.42578125" style="1" customWidth="1"/>
    <col min="3" max="16384" width="11.42578125" style="1"/>
  </cols>
  <sheetData>
    <row r="3" spans="2:9" ht="15.75" customHeight="1" x14ac:dyDescent="0.25">
      <c r="C3" s="131" t="s">
        <v>0</v>
      </c>
      <c r="D3" s="131"/>
      <c r="E3" s="131"/>
      <c r="F3" s="131"/>
      <c r="G3" s="131"/>
    </row>
    <row r="4" spans="2:9" ht="15.75" customHeight="1" x14ac:dyDescent="0.25">
      <c r="C4" s="131" t="s">
        <v>1</v>
      </c>
      <c r="D4" s="131"/>
      <c r="E4" s="131"/>
      <c r="F4" s="131"/>
      <c r="G4" s="131"/>
    </row>
    <row r="6" spans="2:9" x14ac:dyDescent="0.25">
      <c r="B6" s="132" t="s">
        <v>2</v>
      </c>
      <c r="C6" s="132"/>
      <c r="D6" s="132"/>
      <c r="E6" s="132"/>
      <c r="F6" s="132"/>
      <c r="G6" s="132"/>
    </row>
    <row r="7" spans="2:9" x14ac:dyDescent="0.25">
      <c r="B7" s="133" t="s">
        <v>3</v>
      </c>
      <c r="C7" s="133"/>
      <c r="D7" s="133"/>
      <c r="E7" s="133"/>
      <c r="F7" s="133"/>
      <c r="G7" s="133"/>
      <c r="H7" s="133"/>
    </row>
    <row r="8" spans="2:9" x14ac:dyDescent="0.25">
      <c r="B8" s="2"/>
      <c r="C8" s="2"/>
      <c r="D8" s="2"/>
      <c r="E8" s="2"/>
      <c r="F8" s="2"/>
      <c r="G8" s="2"/>
    </row>
    <row r="9" spans="2:9" s="4" customFormat="1" ht="77.25" customHeight="1" x14ac:dyDescent="0.25">
      <c r="B9" s="128" t="s">
        <v>4</v>
      </c>
      <c r="C9" s="128"/>
      <c r="D9" s="128"/>
      <c r="E9" s="128"/>
      <c r="F9" s="128"/>
      <c r="G9" s="128"/>
      <c r="H9" s="128"/>
      <c r="I9" s="3"/>
    </row>
    <row r="11" spans="2:9" ht="45.75" customHeight="1" x14ac:dyDescent="0.25">
      <c r="B11" s="128" t="s">
        <v>5</v>
      </c>
      <c r="C11" s="128"/>
      <c r="D11" s="128"/>
      <c r="E11" s="128"/>
      <c r="F11" s="128"/>
      <c r="G11" s="128"/>
      <c r="H11" s="128"/>
    </row>
    <row r="12" spans="2:9" ht="16.5" customHeight="1" x14ac:dyDescent="0.25">
      <c r="B12" s="5"/>
      <c r="C12" s="5"/>
      <c r="D12" s="5"/>
      <c r="E12" s="5"/>
      <c r="F12" s="5"/>
      <c r="G12" s="5"/>
      <c r="H12" s="5"/>
    </row>
    <row r="13" spans="2:9" ht="98.25" customHeight="1" x14ac:dyDescent="0.25">
      <c r="B13" s="128" t="s">
        <v>6</v>
      </c>
      <c r="C13" s="128"/>
      <c r="D13" s="128"/>
      <c r="E13" s="128"/>
      <c r="F13" s="128"/>
      <c r="G13" s="128"/>
      <c r="H13" s="128"/>
    </row>
    <row r="14" spans="2:9" ht="56.25" customHeight="1" x14ac:dyDescent="0.25">
      <c r="B14" s="128" t="s">
        <v>7</v>
      </c>
      <c r="C14" s="128"/>
      <c r="D14" s="128"/>
      <c r="E14" s="128"/>
      <c r="F14" s="128"/>
      <c r="G14" s="128"/>
      <c r="H14" s="128"/>
    </row>
    <row r="16" spans="2:9" ht="48" customHeight="1" x14ac:dyDescent="0.25">
      <c r="B16" s="128" t="s">
        <v>8</v>
      </c>
      <c r="C16" s="128"/>
      <c r="D16" s="128"/>
      <c r="E16" s="128"/>
      <c r="F16" s="128"/>
      <c r="G16" s="128"/>
      <c r="H16" s="128"/>
    </row>
    <row r="18" spans="2:8" x14ac:dyDescent="0.25">
      <c r="B18" s="6" t="s">
        <v>9</v>
      </c>
    </row>
    <row r="20" spans="2:8" ht="36.75" customHeight="1" x14ac:dyDescent="0.25">
      <c r="B20" s="128" t="s">
        <v>10</v>
      </c>
      <c r="C20" s="128"/>
      <c r="D20" s="128"/>
      <c r="E20" s="128"/>
      <c r="F20" s="128"/>
      <c r="G20" s="128"/>
      <c r="H20" s="128"/>
    </row>
    <row r="22" spans="2:8" ht="29.25" customHeight="1" x14ac:dyDescent="0.25">
      <c r="B22" s="128" t="s">
        <v>11</v>
      </c>
      <c r="C22" s="128"/>
      <c r="D22" s="128"/>
      <c r="E22" s="128"/>
      <c r="F22" s="128"/>
      <c r="G22" s="128"/>
      <c r="H22" s="128"/>
    </row>
    <row r="24" spans="2:8" ht="63" customHeight="1" x14ac:dyDescent="0.25">
      <c r="B24" s="128" t="s">
        <v>12</v>
      </c>
      <c r="C24" s="128"/>
      <c r="D24" s="128"/>
      <c r="E24" s="128"/>
      <c r="F24" s="128"/>
      <c r="G24" s="128"/>
      <c r="H24" s="128"/>
    </row>
    <row r="26" spans="2:8" x14ac:dyDescent="0.25">
      <c r="B26" s="6" t="s">
        <v>13</v>
      </c>
    </row>
    <row r="28" spans="2:8" ht="32.25" customHeight="1" x14ac:dyDescent="0.25">
      <c r="B28" s="128" t="s">
        <v>14</v>
      </c>
      <c r="C28" s="128"/>
      <c r="D28" s="128"/>
      <c r="E28" s="128"/>
      <c r="F28" s="128"/>
      <c r="G28" s="128"/>
      <c r="H28" s="128"/>
    </row>
    <row r="29" spans="2:8" ht="30" customHeight="1" x14ac:dyDescent="0.25">
      <c r="B29" s="128" t="s">
        <v>15</v>
      </c>
      <c r="C29" s="128"/>
      <c r="D29" s="128"/>
      <c r="E29" s="128"/>
      <c r="F29" s="128"/>
      <c r="G29" s="128"/>
      <c r="H29" s="128"/>
    </row>
    <row r="31" spans="2:8" x14ac:dyDescent="0.25">
      <c r="B31" s="129" t="s">
        <v>16</v>
      </c>
      <c r="C31" s="129"/>
      <c r="D31" s="129"/>
      <c r="E31" s="129"/>
      <c r="F31" s="129"/>
      <c r="G31" s="129"/>
      <c r="H31" s="129"/>
    </row>
    <row r="32" spans="2:8" ht="56.25" customHeight="1" x14ac:dyDescent="0.25">
      <c r="B32" s="128" t="s">
        <v>17</v>
      </c>
      <c r="C32" s="128"/>
      <c r="D32" s="128"/>
      <c r="E32" s="128"/>
      <c r="F32" s="128"/>
      <c r="G32" s="128"/>
      <c r="H32" s="128"/>
    </row>
    <row r="34" spans="2:8" x14ac:dyDescent="0.25">
      <c r="B34" s="129" t="s">
        <v>18</v>
      </c>
      <c r="C34" s="129"/>
      <c r="D34" s="129"/>
      <c r="E34" s="129"/>
      <c r="F34" s="129"/>
      <c r="G34" s="129"/>
      <c r="H34" s="129"/>
    </row>
    <row r="35" spans="2:8" x14ac:dyDescent="0.25">
      <c r="B35" s="128" t="s">
        <v>19</v>
      </c>
      <c r="C35" s="128"/>
      <c r="D35" s="128"/>
      <c r="E35" s="128"/>
      <c r="F35" s="128"/>
      <c r="G35" s="128"/>
      <c r="H35" s="128"/>
    </row>
    <row r="36" spans="2:8" x14ac:dyDescent="0.25">
      <c r="B36" s="128" t="s">
        <v>20</v>
      </c>
      <c r="C36" s="128"/>
      <c r="D36" s="128"/>
      <c r="E36" s="128"/>
      <c r="F36" s="128"/>
      <c r="G36" s="128"/>
      <c r="H36" s="128"/>
    </row>
    <row r="37" spans="2:8" x14ac:dyDescent="0.25">
      <c r="B37" s="128" t="s">
        <v>21</v>
      </c>
      <c r="C37" s="128"/>
      <c r="D37" s="128"/>
      <c r="E37" s="128"/>
      <c r="F37" s="128"/>
      <c r="G37" s="128"/>
      <c r="H37" s="128"/>
    </row>
    <row r="39" spans="2:8" x14ac:dyDescent="0.25">
      <c r="B39" s="130" t="s">
        <v>22</v>
      </c>
      <c r="C39" s="130"/>
      <c r="D39" s="130"/>
      <c r="E39" s="130"/>
      <c r="F39" s="130"/>
      <c r="G39" s="130"/>
      <c r="H39" s="130"/>
    </row>
    <row r="41" spans="2:8" ht="69.75" customHeight="1" x14ac:dyDescent="0.25">
      <c r="B41" s="128" t="s">
        <v>23</v>
      </c>
      <c r="C41" s="128"/>
      <c r="D41" s="128"/>
      <c r="E41" s="128"/>
      <c r="F41" s="128"/>
      <c r="G41" s="128"/>
      <c r="H41" s="128"/>
    </row>
    <row r="42" spans="2:8" ht="54" customHeight="1" x14ac:dyDescent="0.25">
      <c r="B42" s="128" t="s">
        <v>24</v>
      </c>
      <c r="C42" s="128"/>
      <c r="D42" s="128"/>
      <c r="E42" s="128"/>
      <c r="F42" s="128"/>
      <c r="G42" s="128"/>
      <c r="H42" s="128"/>
    </row>
    <row r="43" spans="2:8" ht="36.75" customHeight="1" x14ac:dyDescent="0.25">
      <c r="B43" s="128" t="s">
        <v>25</v>
      </c>
      <c r="C43" s="128"/>
      <c r="D43" s="128"/>
      <c r="E43" s="128"/>
      <c r="F43" s="128"/>
      <c r="G43" s="128"/>
      <c r="H43" s="128"/>
    </row>
    <row r="44" spans="2:8" ht="62.25" customHeight="1" x14ac:dyDescent="0.25">
      <c r="B44" s="128" t="s">
        <v>26</v>
      </c>
      <c r="C44" s="128"/>
      <c r="D44" s="128"/>
      <c r="E44" s="128"/>
      <c r="F44" s="128"/>
      <c r="G44" s="128"/>
      <c r="H44" s="128"/>
    </row>
    <row r="45" spans="2:8" x14ac:dyDescent="0.25">
      <c r="B45" s="7" t="s">
        <v>27</v>
      </c>
    </row>
    <row r="46" spans="2:8" x14ac:dyDescent="0.25">
      <c r="B46" s="130" t="s">
        <v>28</v>
      </c>
      <c r="C46" s="130"/>
      <c r="D46" s="130"/>
      <c r="E46" s="130"/>
      <c r="F46" s="130"/>
      <c r="G46" s="130"/>
      <c r="H46" s="130"/>
    </row>
    <row r="47" spans="2:8" ht="46.5" customHeight="1" x14ac:dyDescent="0.25">
      <c r="B47" s="128" t="s">
        <v>29</v>
      </c>
      <c r="C47" s="128"/>
      <c r="D47" s="128"/>
      <c r="E47" s="128"/>
      <c r="F47" s="128"/>
      <c r="G47" s="128"/>
      <c r="H47" s="128"/>
    </row>
    <row r="48" spans="2:8" x14ac:dyDescent="0.25">
      <c r="B48" s="5"/>
      <c r="C48" s="5"/>
      <c r="D48" s="5"/>
      <c r="E48" s="5"/>
      <c r="F48" s="5"/>
      <c r="G48" s="5"/>
      <c r="H48" s="5"/>
    </row>
    <row r="49" spans="2:8" x14ac:dyDescent="0.25">
      <c r="B49" s="130" t="s">
        <v>30</v>
      </c>
      <c r="C49" s="130"/>
      <c r="D49" s="130"/>
      <c r="E49" s="130"/>
      <c r="F49" s="130"/>
      <c r="G49" s="130"/>
      <c r="H49" s="130"/>
    </row>
    <row r="50" spans="2:8" ht="83.25" customHeight="1" x14ac:dyDescent="0.25">
      <c r="B50" s="128" t="s">
        <v>31</v>
      </c>
      <c r="C50" s="128"/>
      <c r="D50" s="128"/>
      <c r="E50" s="128"/>
      <c r="F50" s="128"/>
      <c r="G50" s="128"/>
      <c r="H50" s="128"/>
    </row>
    <row r="51" spans="2:8" ht="39.75" customHeight="1" x14ac:dyDescent="0.25">
      <c r="B51" s="128" t="s">
        <v>32</v>
      </c>
      <c r="C51" s="128"/>
      <c r="D51" s="128"/>
      <c r="E51" s="128"/>
      <c r="F51" s="128"/>
      <c r="G51" s="128"/>
      <c r="H51" s="128"/>
    </row>
    <row r="53" spans="2:8" x14ac:dyDescent="0.25">
      <c r="B53" s="129" t="s">
        <v>33</v>
      </c>
      <c r="C53" s="129"/>
      <c r="D53" s="129"/>
      <c r="E53" s="129"/>
      <c r="F53" s="129"/>
      <c r="G53" s="129"/>
      <c r="H53" s="129"/>
    </row>
    <row r="55" spans="2:8" ht="49.5" customHeight="1" x14ac:dyDescent="0.25">
      <c r="B55" s="128" t="s">
        <v>34</v>
      </c>
      <c r="C55" s="128"/>
      <c r="D55" s="128"/>
      <c r="E55" s="128"/>
      <c r="F55" s="128"/>
      <c r="G55" s="128"/>
      <c r="H55" s="128"/>
    </row>
    <row r="57" spans="2:8" ht="48.75" customHeight="1" x14ac:dyDescent="0.25">
      <c r="B57" s="128" t="s">
        <v>35</v>
      </c>
      <c r="C57" s="128"/>
      <c r="D57" s="128"/>
      <c r="E57" s="128"/>
      <c r="F57" s="128"/>
      <c r="G57" s="128"/>
      <c r="H57" s="128"/>
    </row>
    <row r="59" spans="2:8" ht="45.75" customHeight="1" x14ac:dyDescent="0.25">
      <c r="B59" s="128" t="s">
        <v>36</v>
      </c>
      <c r="C59" s="128"/>
      <c r="D59" s="128"/>
      <c r="E59" s="128"/>
      <c r="F59" s="128"/>
      <c r="G59" s="128"/>
      <c r="H59" s="128"/>
    </row>
    <row r="61" spans="2:8" x14ac:dyDescent="0.25">
      <c r="B61" s="128" t="s">
        <v>37</v>
      </c>
      <c r="C61" s="128"/>
      <c r="D61" s="128"/>
      <c r="E61" s="128"/>
      <c r="F61" s="128"/>
      <c r="G61" s="128"/>
      <c r="H61" s="128"/>
    </row>
    <row r="63" spans="2:8" x14ac:dyDescent="0.25">
      <c r="B63" s="128" t="s">
        <v>38</v>
      </c>
      <c r="C63" s="128"/>
      <c r="D63" s="128"/>
      <c r="E63" s="128"/>
      <c r="F63" s="128"/>
      <c r="G63" s="128"/>
      <c r="H63" s="128"/>
    </row>
    <row r="65" spans="2:8" ht="46.5" customHeight="1" x14ac:dyDescent="0.25">
      <c r="B65" s="128" t="s">
        <v>39</v>
      </c>
      <c r="C65" s="128"/>
      <c r="D65" s="128"/>
      <c r="E65" s="128"/>
      <c r="F65" s="128"/>
      <c r="G65" s="128"/>
      <c r="H65" s="128"/>
    </row>
    <row r="67" spans="2:8" ht="31.5" customHeight="1" x14ac:dyDescent="0.25">
      <c r="B67" s="128" t="s">
        <v>40</v>
      </c>
      <c r="C67" s="128"/>
      <c r="D67" s="128"/>
      <c r="E67" s="128"/>
      <c r="F67" s="128"/>
      <c r="G67" s="128"/>
      <c r="H67" s="128"/>
    </row>
    <row r="69" spans="2:8" ht="60.75" customHeight="1" x14ac:dyDescent="0.25">
      <c r="B69" s="128" t="s">
        <v>41</v>
      </c>
      <c r="C69" s="128"/>
      <c r="D69" s="128"/>
      <c r="E69" s="128"/>
      <c r="F69" s="128"/>
      <c r="G69" s="128"/>
      <c r="H69" s="128"/>
    </row>
    <row r="70" spans="2:8" ht="54" customHeight="1" x14ac:dyDescent="0.25">
      <c r="B70" s="128" t="s">
        <v>42</v>
      </c>
      <c r="C70" s="128"/>
      <c r="D70" s="128"/>
      <c r="E70" s="128"/>
      <c r="F70" s="128"/>
      <c r="G70" s="128"/>
      <c r="H70" s="128"/>
    </row>
    <row r="72" spans="2:8" x14ac:dyDescent="0.25">
      <c r="B72" s="130" t="s">
        <v>43</v>
      </c>
      <c r="C72" s="130"/>
      <c r="D72" s="130"/>
      <c r="E72" s="130"/>
      <c r="F72" s="130"/>
      <c r="G72" s="130"/>
      <c r="H72" s="130"/>
    </row>
    <row r="74" spans="2:8" x14ac:dyDescent="0.25">
      <c r="B74" s="128" t="s">
        <v>44</v>
      </c>
      <c r="C74" s="128"/>
      <c r="D74" s="128"/>
      <c r="E74" s="128"/>
      <c r="F74" s="128"/>
      <c r="G74" s="128"/>
      <c r="H74" s="128"/>
    </row>
    <row r="75" spans="2:8" x14ac:dyDescent="0.25">
      <c r="B75" s="130" t="s">
        <v>45</v>
      </c>
      <c r="C75" s="130"/>
      <c r="D75" s="130"/>
      <c r="E75" s="130"/>
      <c r="F75" s="130"/>
      <c r="G75" s="130"/>
      <c r="H75" s="130"/>
    </row>
    <row r="77" spans="2:8" ht="31.5" customHeight="1" x14ac:dyDescent="0.25">
      <c r="B77" s="128" t="s">
        <v>46</v>
      </c>
      <c r="C77" s="128"/>
      <c r="D77" s="128"/>
      <c r="E77" s="128"/>
      <c r="F77" s="128"/>
      <c r="G77" s="128"/>
      <c r="H77" s="128"/>
    </row>
    <row r="79" spans="2:8" ht="36" customHeight="1" x14ac:dyDescent="0.25">
      <c r="B79" s="128" t="s">
        <v>47</v>
      </c>
      <c r="C79" s="128"/>
      <c r="D79" s="128"/>
      <c r="E79" s="128"/>
      <c r="F79" s="128"/>
      <c r="G79" s="128"/>
      <c r="H79" s="128"/>
    </row>
    <row r="80" spans="2:8" ht="17.25" customHeight="1" x14ac:dyDescent="0.25">
      <c r="B80" s="5"/>
      <c r="C80" s="5"/>
      <c r="D80" s="5"/>
      <c r="E80" s="5"/>
      <c r="F80" s="5"/>
      <c r="G80" s="5"/>
      <c r="H80" s="5"/>
    </row>
    <row r="81" spans="2:8" x14ac:dyDescent="0.25">
      <c r="B81" s="129" t="s">
        <v>48</v>
      </c>
      <c r="C81" s="129"/>
      <c r="D81" s="129"/>
      <c r="E81" s="129"/>
      <c r="F81" s="129"/>
      <c r="G81" s="129"/>
      <c r="H81" s="129"/>
    </row>
    <row r="83" spans="2:8" ht="32.25" customHeight="1" x14ac:dyDescent="0.25">
      <c r="B83" s="128" t="s">
        <v>49</v>
      </c>
      <c r="C83" s="128"/>
      <c r="D83" s="128"/>
      <c r="E83" s="128"/>
      <c r="F83" s="128"/>
      <c r="G83" s="128"/>
      <c r="H83" s="128"/>
    </row>
    <row r="85" spans="2:8" ht="17.25" customHeight="1" x14ac:dyDescent="0.25">
      <c r="B85" s="128" t="s">
        <v>50</v>
      </c>
      <c r="C85" s="128"/>
      <c r="D85" s="128"/>
      <c r="E85" s="128"/>
      <c r="F85" s="128"/>
      <c r="G85" s="128"/>
      <c r="H85" s="128"/>
    </row>
    <row r="87" spans="2:8" x14ac:dyDescent="0.25">
      <c r="B87" s="129" t="s">
        <v>51</v>
      </c>
      <c r="C87" s="129"/>
      <c r="D87" s="129"/>
      <c r="E87" s="129"/>
      <c r="F87" s="129"/>
      <c r="G87" s="129"/>
      <c r="H87" s="129"/>
    </row>
    <row r="88" spans="2:8" x14ac:dyDescent="0.25">
      <c r="B88" s="129" t="s">
        <v>52</v>
      </c>
      <c r="C88" s="129"/>
      <c r="D88" s="129"/>
      <c r="E88" s="129"/>
      <c r="F88" s="129"/>
      <c r="G88" s="129"/>
      <c r="H88" s="129"/>
    </row>
    <row r="90" spans="2:8" ht="29.25" customHeight="1" x14ac:dyDescent="0.25">
      <c r="B90" s="128" t="s">
        <v>53</v>
      </c>
      <c r="C90" s="128"/>
      <c r="D90" s="128"/>
      <c r="E90" s="128"/>
      <c r="F90" s="128"/>
      <c r="G90" s="128"/>
      <c r="H90" s="128"/>
    </row>
    <row r="92" spans="2:8" ht="30.75" customHeight="1" x14ac:dyDescent="0.25">
      <c r="B92" s="128" t="s">
        <v>54</v>
      </c>
      <c r="C92" s="128"/>
      <c r="D92" s="128"/>
      <c r="E92" s="128"/>
      <c r="F92" s="128"/>
      <c r="G92" s="128"/>
      <c r="H92" s="128"/>
    </row>
    <row r="94" spans="2:8" ht="45" customHeight="1" x14ac:dyDescent="0.25">
      <c r="B94" s="128" t="s">
        <v>55</v>
      </c>
      <c r="C94" s="128"/>
      <c r="D94" s="128"/>
      <c r="E94" s="128"/>
      <c r="F94" s="128"/>
      <c r="G94" s="128"/>
      <c r="H94" s="128"/>
    </row>
    <row r="96" spans="2:8" x14ac:dyDescent="0.25">
      <c r="B96" s="129" t="s">
        <v>56</v>
      </c>
      <c r="C96" s="129"/>
      <c r="D96" s="129"/>
      <c r="E96" s="129"/>
      <c r="F96" s="129"/>
      <c r="G96" s="129"/>
      <c r="H96" s="129"/>
    </row>
    <row r="98" spans="2:8" ht="60.75" customHeight="1" x14ac:dyDescent="0.25">
      <c r="B98" s="128" t="s">
        <v>57</v>
      </c>
      <c r="C98" s="128"/>
      <c r="D98" s="128"/>
      <c r="E98" s="128"/>
      <c r="F98" s="128"/>
      <c r="G98" s="128"/>
      <c r="H98" s="128"/>
    </row>
    <row r="100" spans="2:8" x14ac:dyDescent="0.25">
      <c r="B100" s="129" t="s">
        <v>58</v>
      </c>
      <c r="C100" s="129"/>
      <c r="D100" s="129"/>
      <c r="E100" s="129"/>
      <c r="F100" s="129"/>
      <c r="G100" s="129"/>
      <c r="H100" s="129"/>
    </row>
    <row r="102" spans="2:8" ht="30" customHeight="1" x14ac:dyDescent="0.25">
      <c r="B102" s="128" t="s">
        <v>59</v>
      </c>
      <c r="C102" s="128"/>
      <c r="D102" s="128"/>
      <c r="E102" s="128"/>
      <c r="F102" s="128"/>
      <c r="G102" s="128"/>
      <c r="H102" s="128"/>
    </row>
    <row r="104" spans="2:8" ht="63.75" customHeight="1" x14ac:dyDescent="0.25">
      <c r="B104" s="128" t="s">
        <v>60</v>
      </c>
      <c r="C104" s="128"/>
      <c r="D104" s="128"/>
      <c r="E104" s="128"/>
      <c r="F104" s="128"/>
      <c r="G104" s="128"/>
      <c r="H104" s="128"/>
    </row>
    <row r="106" spans="2:8" ht="50.25" customHeight="1" x14ac:dyDescent="0.25">
      <c r="B106" s="128" t="s">
        <v>61</v>
      </c>
      <c r="C106" s="128"/>
      <c r="D106" s="128"/>
      <c r="E106" s="128"/>
      <c r="F106" s="128"/>
      <c r="G106" s="128"/>
      <c r="H106" s="128"/>
    </row>
    <row r="108" spans="2:8" x14ac:dyDescent="0.25">
      <c r="B108" s="128" t="s">
        <v>62</v>
      </c>
      <c r="C108" s="128"/>
      <c r="D108" s="128"/>
      <c r="E108" s="128"/>
      <c r="F108" s="128"/>
      <c r="G108" s="128"/>
      <c r="H108" s="128"/>
    </row>
    <row r="109" spans="2:8" x14ac:dyDescent="0.25">
      <c r="B109" s="7"/>
    </row>
    <row r="110" spans="2:8" x14ac:dyDescent="0.25">
      <c r="B110" s="128" t="s">
        <v>63</v>
      </c>
      <c r="C110" s="128"/>
      <c r="D110" s="128"/>
      <c r="E110" s="128"/>
      <c r="F110" s="128"/>
      <c r="G110" s="128"/>
      <c r="H110" s="128"/>
    </row>
    <row r="111" spans="2:8" x14ac:dyDescent="0.25">
      <c r="B111" s="128" t="s">
        <v>64</v>
      </c>
      <c r="C111" s="128"/>
      <c r="D111" s="128"/>
      <c r="E111" s="128"/>
      <c r="F111" s="128"/>
      <c r="G111" s="128"/>
      <c r="H111" s="128"/>
    </row>
    <row r="113" spans="2:8" ht="33.75" customHeight="1" x14ac:dyDescent="0.25">
      <c r="B113" s="128" t="s">
        <v>65</v>
      </c>
      <c r="C113" s="128"/>
      <c r="D113" s="128"/>
      <c r="E113" s="128"/>
      <c r="F113" s="128"/>
      <c r="G113" s="128"/>
      <c r="H113" s="128"/>
    </row>
    <row r="115" spans="2:8" x14ac:dyDescent="0.25">
      <c r="B115" s="129" t="s">
        <v>66</v>
      </c>
      <c r="C115" s="129"/>
      <c r="D115" s="129"/>
      <c r="E115" s="129"/>
      <c r="F115" s="129"/>
      <c r="G115" s="129"/>
      <c r="H115" s="129"/>
    </row>
    <row r="116" spans="2:8" ht="48" customHeight="1" x14ac:dyDescent="0.25">
      <c r="B116" s="128" t="s">
        <v>67</v>
      </c>
      <c r="C116" s="128"/>
      <c r="D116" s="128"/>
      <c r="E116" s="128"/>
      <c r="F116" s="128"/>
      <c r="G116" s="128"/>
      <c r="H116" s="128"/>
    </row>
    <row r="118" spans="2:8" x14ac:dyDescent="0.25">
      <c r="B118" s="129" t="s">
        <v>68</v>
      </c>
      <c r="C118" s="129"/>
      <c r="D118" s="129"/>
      <c r="E118" s="129"/>
      <c r="F118" s="129"/>
      <c r="G118" s="129"/>
      <c r="H118" s="129"/>
    </row>
    <row r="120" spans="2:8" ht="35.25" customHeight="1" x14ac:dyDescent="0.25">
      <c r="B120" s="128" t="s">
        <v>69</v>
      </c>
      <c r="C120" s="128"/>
      <c r="D120" s="128"/>
      <c r="E120" s="128"/>
      <c r="F120" s="128"/>
      <c r="G120" s="128"/>
      <c r="H120" s="128"/>
    </row>
    <row r="122" spans="2:8" x14ac:dyDescent="0.25">
      <c r="B122" s="129" t="s">
        <v>70</v>
      </c>
      <c r="C122" s="129"/>
      <c r="D122" s="129"/>
      <c r="E122" s="129"/>
      <c r="F122" s="129"/>
      <c r="G122" s="129"/>
      <c r="H122" s="129"/>
    </row>
    <row r="124" spans="2:8" ht="34.5" customHeight="1" x14ac:dyDescent="0.25">
      <c r="B124" s="128" t="s">
        <v>71</v>
      </c>
      <c r="C124" s="128"/>
      <c r="D124" s="128"/>
      <c r="E124" s="128"/>
      <c r="F124" s="128"/>
      <c r="G124" s="128"/>
      <c r="H124" s="128"/>
    </row>
    <row r="126" spans="2:8" ht="24" customHeight="1" x14ac:dyDescent="0.25">
      <c r="B126" s="128" t="s">
        <v>72</v>
      </c>
      <c r="C126" s="128"/>
      <c r="D126" s="128"/>
      <c r="E126" s="128"/>
      <c r="F126" s="128"/>
      <c r="G126" s="128"/>
      <c r="H126" s="128"/>
    </row>
    <row r="127" spans="2:8" ht="30.75" customHeight="1" x14ac:dyDescent="0.25">
      <c r="B127" s="128" t="s">
        <v>73</v>
      </c>
      <c r="C127" s="128"/>
      <c r="D127" s="128"/>
      <c r="E127" s="128"/>
      <c r="F127" s="128"/>
      <c r="G127" s="128"/>
      <c r="H127" s="128"/>
    </row>
    <row r="128" spans="2:8" ht="44.45" customHeight="1" x14ac:dyDescent="0.25">
      <c r="B128" s="128" t="s">
        <v>74</v>
      </c>
      <c r="C128" s="128"/>
      <c r="D128" s="128"/>
      <c r="E128" s="128"/>
      <c r="F128" s="128"/>
      <c r="G128" s="128"/>
      <c r="H128" s="128"/>
    </row>
    <row r="129" spans="2:8" ht="55.15" customHeight="1" x14ac:dyDescent="0.25">
      <c r="B129" s="128" t="s">
        <v>75</v>
      </c>
      <c r="C129" s="128"/>
      <c r="D129" s="128"/>
      <c r="E129" s="128"/>
      <c r="F129" s="128"/>
      <c r="G129" s="128"/>
      <c r="H129" s="128"/>
    </row>
    <row r="133" spans="2:8" ht="31.5" customHeight="1" x14ac:dyDescent="0.25"/>
  </sheetData>
  <mergeCells count="73">
    <mergeCell ref="B11:H11"/>
    <mergeCell ref="C3:G3"/>
    <mergeCell ref="C4:G4"/>
    <mergeCell ref="B6:G6"/>
    <mergeCell ref="B7:H7"/>
    <mergeCell ref="B9:H9"/>
    <mergeCell ref="B35:H35"/>
    <mergeCell ref="B13:H13"/>
    <mergeCell ref="B14:H14"/>
    <mergeCell ref="B16:H16"/>
    <mergeCell ref="B20:H20"/>
    <mergeCell ref="B22:H22"/>
    <mergeCell ref="B24:H24"/>
    <mergeCell ref="B28:H28"/>
    <mergeCell ref="B29:H29"/>
    <mergeCell ref="B31:H31"/>
    <mergeCell ref="B32:H32"/>
    <mergeCell ref="B34:H34"/>
    <mergeCell ref="B51:H51"/>
    <mergeCell ref="B36:H36"/>
    <mergeCell ref="B37:H37"/>
    <mergeCell ref="B39:H39"/>
    <mergeCell ref="B41:H41"/>
    <mergeCell ref="B42:H42"/>
    <mergeCell ref="B43:H43"/>
    <mergeCell ref="B44:H44"/>
    <mergeCell ref="B46:H46"/>
    <mergeCell ref="B47:H47"/>
    <mergeCell ref="B49:H49"/>
    <mergeCell ref="B50:H50"/>
    <mergeCell ref="B74:H74"/>
    <mergeCell ref="B53:H53"/>
    <mergeCell ref="B55:H55"/>
    <mergeCell ref="B57:H57"/>
    <mergeCell ref="B59:H59"/>
    <mergeCell ref="B61:H61"/>
    <mergeCell ref="B63:H63"/>
    <mergeCell ref="B65:H65"/>
    <mergeCell ref="B67:H67"/>
    <mergeCell ref="B69:H69"/>
    <mergeCell ref="B70:H70"/>
    <mergeCell ref="B72:H72"/>
    <mergeCell ref="B96:H96"/>
    <mergeCell ref="B75:H75"/>
    <mergeCell ref="B77:H77"/>
    <mergeCell ref="B79:H79"/>
    <mergeCell ref="B81:H81"/>
    <mergeCell ref="B83:H83"/>
    <mergeCell ref="B85:H85"/>
    <mergeCell ref="B87:H87"/>
    <mergeCell ref="B88:H88"/>
    <mergeCell ref="B90:H90"/>
    <mergeCell ref="B92:H92"/>
    <mergeCell ref="B94:H94"/>
    <mergeCell ref="B118:H118"/>
    <mergeCell ref="B98:H98"/>
    <mergeCell ref="B100:H100"/>
    <mergeCell ref="B102:H102"/>
    <mergeCell ref="B104:H104"/>
    <mergeCell ref="B106:H106"/>
    <mergeCell ref="B108:H108"/>
    <mergeCell ref="B110:H110"/>
    <mergeCell ref="B111:H111"/>
    <mergeCell ref="B113:H113"/>
    <mergeCell ref="B115:H115"/>
    <mergeCell ref="B116:H116"/>
    <mergeCell ref="B129:H129"/>
    <mergeCell ref="B120:H120"/>
    <mergeCell ref="B122:H122"/>
    <mergeCell ref="B124:H124"/>
    <mergeCell ref="B126:H126"/>
    <mergeCell ref="B127:H127"/>
    <mergeCell ref="B128:H1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14E14-3E9F-400D-B9D4-E8D9172E8EE9}">
  <dimension ref="A1:S254"/>
  <sheetViews>
    <sheetView showGridLines="0" tabSelected="1" topLeftCell="A223" workbookViewId="0">
      <selection activeCell="I248" sqref="I248"/>
    </sheetView>
  </sheetViews>
  <sheetFormatPr baseColWidth="10" defaultColWidth="11.42578125" defaultRowHeight="12.75" x14ac:dyDescent="0.2"/>
  <cols>
    <col min="1" max="1" width="3.42578125" style="13" customWidth="1"/>
    <col min="2" max="2" width="38" style="13" customWidth="1"/>
    <col min="3" max="3" width="16.140625" style="13" customWidth="1"/>
    <col min="4" max="4" width="3.140625" style="13" customWidth="1"/>
    <col min="5" max="5" width="16.140625" style="13" customWidth="1"/>
    <col min="6" max="6" width="1.85546875" style="13" customWidth="1"/>
    <col min="7" max="7" width="14.140625" style="14" customWidth="1"/>
    <col min="8" max="8" width="0.7109375" style="13" customWidth="1"/>
    <col min="9" max="9" width="14.85546875" style="13" customWidth="1"/>
    <col min="10" max="10" width="17.42578125" style="16" bestFit="1" customWidth="1"/>
    <col min="11" max="13" width="11.42578125" style="15"/>
    <col min="14" max="14" width="28.7109375" style="13" customWidth="1"/>
    <col min="15" max="16384" width="11.42578125" style="13"/>
  </cols>
  <sheetData>
    <row r="1" spans="1:13" x14ac:dyDescent="0.2">
      <c r="A1" s="8"/>
      <c r="B1" s="9" t="s">
        <v>76</v>
      </c>
      <c r="C1" s="9"/>
      <c r="D1" s="9"/>
      <c r="E1" s="9"/>
      <c r="F1" s="9"/>
      <c r="G1" s="10"/>
      <c r="H1" s="11"/>
      <c r="I1" s="11"/>
      <c r="J1" s="12"/>
      <c r="K1" s="11"/>
      <c r="L1" s="11"/>
      <c r="M1" s="11"/>
    </row>
    <row r="2" spans="1:13" ht="31.5" customHeight="1" x14ac:dyDescent="0.2">
      <c r="B2" s="136" t="s">
        <v>77</v>
      </c>
      <c r="C2" s="136"/>
      <c r="D2" s="136"/>
      <c r="E2" s="136"/>
      <c r="I2" s="15"/>
    </row>
    <row r="3" spans="1:13" x14ac:dyDescent="0.2">
      <c r="I3" s="15"/>
    </row>
    <row r="4" spans="1:13" x14ac:dyDescent="0.2">
      <c r="B4" s="17" t="s">
        <v>78</v>
      </c>
      <c r="C4" s="18">
        <v>2022</v>
      </c>
      <c r="D4" s="18"/>
      <c r="E4" s="18">
        <v>2021</v>
      </c>
      <c r="F4" s="18"/>
      <c r="I4" s="15"/>
    </row>
    <row r="5" spans="1:13" x14ac:dyDescent="0.2">
      <c r="B5" s="19" t="s">
        <v>79</v>
      </c>
      <c r="C5" s="20">
        <f>212866971.43-1932.57</f>
        <v>212865038.86000001</v>
      </c>
      <c r="D5" s="20"/>
      <c r="E5" s="20">
        <v>18796477.329999998</v>
      </c>
      <c r="F5" s="20"/>
    </row>
    <row r="6" spans="1:13" x14ac:dyDescent="0.2">
      <c r="B6" s="19" t="s">
        <v>80</v>
      </c>
      <c r="C6" s="20">
        <v>1932.57</v>
      </c>
      <c r="D6" s="21"/>
      <c r="E6" s="21"/>
      <c r="F6" s="22"/>
    </row>
    <row r="7" spans="1:13" ht="13.5" thickBot="1" x14ac:dyDescent="0.25">
      <c r="B7" s="19"/>
      <c r="C7" s="23">
        <f>SUM(C5:C6)</f>
        <v>212866971.43000001</v>
      </c>
      <c r="D7" s="21"/>
      <c r="E7" s="23">
        <f>SUM(E5:E6)</f>
        <v>18796477.329999998</v>
      </c>
      <c r="F7" s="22"/>
    </row>
    <row r="8" spans="1:13" ht="13.5" thickTop="1" x14ac:dyDescent="0.2">
      <c r="B8" s="19"/>
      <c r="C8" s="21"/>
      <c r="D8" s="21"/>
      <c r="E8" s="21"/>
      <c r="F8" s="22"/>
    </row>
    <row r="9" spans="1:13" x14ac:dyDescent="0.2">
      <c r="B9" s="24" t="s">
        <v>81</v>
      </c>
      <c r="C9" s="25"/>
      <c r="D9" s="25"/>
      <c r="E9" s="25"/>
      <c r="F9" s="26"/>
      <c r="G9" s="16"/>
    </row>
    <row r="10" spans="1:13" x14ac:dyDescent="0.2">
      <c r="B10" s="24"/>
      <c r="C10" s="25"/>
      <c r="D10" s="25"/>
      <c r="E10" s="25"/>
      <c r="F10" s="26"/>
      <c r="G10" s="16"/>
    </row>
    <row r="11" spans="1:13" ht="15.75" x14ac:dyDescent="0.25">
      <c r="B11" s="27" t="s">
        <v>82</v>
      </c>
      <c r="C11" s="26"/>
      <c r="D11" s="26"/>
      <c r="E11" s="26"/>
      <c r="F11" s="26"/>
      <c r="G11" s="16"/>
    </row>
    <row r="12" spans="1:13" s="19" customFormat="1" ht="15.75" x14ac:dyDescent="0.25">
      <c r="B12" s="27" t="s">
        <v>83</v>
      </c>
      <c r="C12" s="24"/>
      <c r="D12" s="24"/>
      <c r="E12" s="24"/>
      <c r="F12" s="26"/>
      <c r="G12" s="28"/>
      <c r="J12" s="28"/>
      <c r="K12" s="24"/>
      <c r="L12" s="24"/>
      <c r="M12" s="24"/>
    </row>
    <row r="13" spans="1:13" s="19" customFormat="1" x14ac:dyDescent="0.2">
      <c r="B13" s="24"/>
      <c r="C13" s="24"/>
      <c r="D13" s="24"/>
      <c r="E13" s="24"/>
      <c r="F13" s="26"/>
      <c r="G13" s="28"/>
      <c r="J13" s="28"/>
      <c r="K13" s="24"/>
      <c r="L13" s="24"/>
      <c r="M13" s="24"/>
    </row>
    <row r="14" spans="1:13" s="19" customFormat="1" x14ac:dyDescent="0.2">
      <c r="B14" s="24" t="s">
        <v>84</v>
      </c>
      <c r="C14" s="24"/>
      <c r="D14" s="24"/>
      <c r="E14" s="16">
        <v>213571468.74000001</v>
      </c>
      <c r="F14" s="26"/>
      <c r="G14" s="28"/>
      <c r="J14" s="28"/>
      <c r="K14" s="24"/>
      <c r="L14" s="24"/>
      <c r="M14" s="24"/>
    </row>
    <row r="15" spans="1:13" s="19" customFormat="1" x14ac:dyDescent="0.2">
      <c r="B15" s="24" t="s">
        <v>85</v>
      </c>
      <c r="C15" s="24"/>
      <c r="D15" s="26"/>
      <c r="E15" s="16">
        <v>706429.879999995</v>
      </c>
      <c r="F15" s="26"/>
      <c r="G15" s="28"/>
      <c r="J15" s="28"/>
      <c r="K15" s="24"/>
      <c r="L15" s="24"/>
      <c r="M15" s="24"/>
    </row>
    <row r="16" spans="1:13" ht="13.5" thickBot="1" x14ac:dyDescent="0.25">
      <c r="B16" s="24"/>
      <c r="C16" s="26"/>
      <c r="D16" s="26"/>
      <c r="E16" s="29">
        <f>+E14-E15</f>
        <v>212865038.86000001</v>
      </c>
      <c r="F16" s="26"/>
      <c r="G16" s="16"/>
    </row>
    <row r="17" spans="1:13" s="15" customFormat="1" x14ac:dyDescent="0.2">
      <c r="B17" s="24"/>
      <c r="C17" s="26"/>
      <c r="D17" s="26"/>
      <c r="E17" s="30"/>
      <c r="F17" s="26"/>
      <c r="G17" s="16"/>
      <c r="J17" s="16"/>
    </row>
    <row r="18" spans="1:13" x14ac:dyDescent="0.2">
      <c r="B18" s="9" t="s">
        <v>86</v>
      </c>
      <c r="C18" s="9"/>
      <c r="D18" s="9"/>
      <c r="E18" s="9"/>
      <c r="F18" s="9"/>
      <c r="G18" s="10"/>
      <c r="H18" s="15"/>
      <c r="I18" s="15"/>
    </row>
    <row r="19" spans="1:13" x14ac:dyDescent="0.2">
      <c r="B19" s="13" t="s">
        <v>87</v>
      </c>
      <c r="F19" s="22"/>
    </row>
    <row r="20" spans="1:13" x14ac:dyDescent="0.2">
      <c r="F20" s="22"/>
    </row>
    <row r="21" spans="1:13" x14ac:dyDescent="0.2">
      <c r="B21" s="17" t="s">
        <v>78</v>
      </c>
      <c r="C21" s="18">
        <v>2022</v>
      </c>
      <c r="D21" s="18"/>
      <c r="E21" s="18">
        <v>2021</v>
      </c>
      <c r="F21" s="22"/>
      <c r="I21" s="14"/>
    </row>
    <row r="22" spans="1:13" x14ac:dyDescent="0.2">
      <c r="B22" s="17"/>
      <c r="C22" s="18"/>
      <c r="D22" s="18"/>
      <c r="E22" s="18"/>
      <c r="F22" s="22"/>
      <c r="I22" s="14"/>
    </row>
    <row r="23" spans="1:13" ht="25.5" x14ac:dyDescent="0.2">
      <c r="B23" s="31" t="s">
        <v>88</v>
      </c>
      <c r="C23" s="32">
        <v>1150539.6200000001</v>
      </c>
      <c r="E23" s="14">
        <v>1212205</v>
      </c>
      <c r="F23" s="22"/>
      <c r="I23" s="14"/>
    </row>
    <row r="24" spans="1:13" x14ac:dyDescent="0.2">
      <c r="B24" s="31" t="s">
        <v>89</v>
      </c>
      <c r="C24" s="32">
        <v>133801.72</v>
      </c>
      <c r="E24" s="32"/>
      <c r="F24" s="22"/>
      <c r="I24" s="14"/>
    </row>
    <row r="25" spans="1:13" x14ac:dyDescent="0.2">
      <c r="B25" s="13" t="s">
        <v>90</v>
      </c>
      <c r="C25" s="32">
        <f>320702.52</f>
        <v>320702.52</v>
      </c>
      <c r="E25" s="32"/>
      <c r="F25" s="22"/>
      <c r="I25" s="14"/>
    </row>
    <row r="26" spans="1:13" ht="13.5" thickBot="1" x14ac:dyDescent="0.25">
      <c r="B26" s="31" t="s">
        <v>91</v>
      </c>
      <c r="C26" s="33">
        <f>+C23+C24-C25</f>
        <v>963638.82000000007</v>
      </c>
      <c r="D26" s="22"/>
      <c r="E26" s="33">
        <f>SUM(E23:E25)</f>
        <v>1212205</v>
      </c>
      <c r="F26" s="22"/>
    </row>
    <row r="27" spans="1:13" ht="13.5" thickTop="1" x14ac:dyDescent="0.2">
      <c r="C27" s="22">
        <f>+C26-963638.82</f>
        <v>0</v>
      </c>
      <c r="D27" s="22"/>
      <c r="E27" s="22"/>
      <c r="F27" s="22"/>
    </row>
    <row r="28" spans="1:13" x14ac:dyDescent="0.2">
      <c r="B28" s="13" t="s">
        <v>92</v>
      </c>
    </row>
    <row r="29" spans="1:13" x14ac:dyDescent="0.2">
      <c r="A29" s="8"/>
      <c r="B29" s="9" t="s">
        <v>93</v>
      </c>
      <c r="C29" s="9"/>
      <c r="D29" s="9"/>
      <c r="E29" s="9"/>
      <c r="F29" s="9"/>
      <c r="G29" s="10"/>
      <c r="H29" s="11"/>
      <c r="I29" s="11"/>
      <c r="J29" s="12"/>
      <c r="K29" s="11"/>
      <c r="L29" s="11"/>
      <c r="M29" s="11"/>
    </row>
    <row r="30" spans="1:13" x14ac:dyDescent="0.2">
      <c r="B30" s="13" t="s">
        <v>94</v>
      </c>
    </row>
    <row r="32" spans="1:13" x14ac:dyDescent="0.2">
      <c r="B32" s="17" t="s">
        <v>78</v>
      </c>
      <c r="C32" s="18">
        <v>2022</v>
      </c>
      <c r="D32" s="18"/>
      <c r="E32" s="18">
        <v>2021</v>
      </c>
    </row>
    <row r="33" spans="2:13" x14ac:dyDescent="0.2">
      <c r="B33" s="19" t="s">
        <v>95</v>
      </c>
      <c r="C33" s="20">
        <v>259520.62</v>
      </c>
      <c r="D33" s="20"/>
      <c r="E33" s="20">
        <v>268163.01</v>
      </c>
    </row>
    <row r="34" spans="2:13" x14ac:dyDescent="0.2">
      <c r="B34" s="19" t="s">
        <v>96</v>
      </c>
      <c r="C34" s="20">
        <v>180000</v>
      </c>
      <c r="D34" s="20"/>
      <c r="E34" s="20">
        <v>180000</v>
      </c>
    </row>
    <row r="35" spans="2:13" x14ac:dyDescent="0.2">
      <c r="B35" s="19" t="s">
        <v>97</v>
      </c>
      <c r="C35" s="34">
        <v>365720.4</v>
      </c>
      <c r="D35" s="20"/>
      <c r="E35" s="34">
        <v>533710.18000000005</v>
      </c>
    </row>
    <row r="36" spans="2:13" ht="13.5" thickBot="1" x14ac:dyDescent="0.25">
      <c r="B36" s="35" t="s">
        <v>98</v>
      </c>
      <c r="C36" s="23">
        <f>SUM(C33:C35)</f>
        <v>805241.02</v>
      </c>
      <c r="D36" s="21"/>
      <c r="E36" s="23">
        <f>SUM(E33:E35)</f>
        <v>981873.19000000006</v>
      </c>
    </row>
    <row r="37" spans="2:13" ht="13.5" thickTop="1" x14ac:dyDescent="0.2">
      <c r="B37" s="35"/>
      <c r="C37" s="21"/>
      <c r="D37" s="21"/>
      <c r="E37" s="21"/>
    </row>
    <row r="40" spans="2:13" ht="25.5" x14ac:dyDescent="0.2">
      <c r="B40" s="36">
        <v>2022</v>
      </c>
      <c r="C40" s="37" t="s">
        <v>99</v>
      </c>
      <c r="D40" s="37"/>
      <c r="E40" s="37" t="s">
        <v>100</v>
      </c>
      <c r="F40" s="37"/>
      <c r="G40" s="38" t="s">
        <v>101</v>
      </c>
      <c r="H40" s="38"/>
      <c r="I40" s="39" t="s">
        <v>98</v>
      </c>
    </row>
    <row r="41" spans="2:13" x14ac:dyDescent="0.2">
      <c r="B41" s="40" t="s">
        <v>102</v>
      </c>
      <c r="C41" s="41"/>
      <c r="D41" s="41"/>
      <c r="E41" s="42"/>
      <c r="F41" s="42"/>
      <c r="G41" s="42"/>
      <c r="H41" s="42"/>
      <c r="I41" s="42"/>
    </row>
    <row r="42" spans="2:13" x14ac:dyDescent="0.2">
      <c r="B42" s="40" t="s">
        <v>103</v>
      </c>
      <c r="C42" s="43">
        <v>180000</v>
      </c>
      <c r="D42" s="43"/>
      <c r="E42" s="42">
        <v>950672.72</v>
      </c>
      <c r="F42" s="42"/>
      <c r="G42" s="42">
        <v>2062233.08</v>
      </c>
      <c r="H42" s="42"/>
      <c r="I42" s="42">
        <f>SUM(C42:G42)</f>
        <v>3192905.8</v>
      </c>
    </row>
    <row r="43" spans="2:13" x14ac:dyDescent="0.2">
      <c r="B43" s="40" t="s">
        <v>104</v>
      </c>
      <c r="C43" s="44" t="s">
        <v>105</v>
      </c>
      <c r="D43" s="45"/>
      <c r="E43" s="42">
        <v>277211.38</v>
      </c>
      <c r="F43" s="42"/>
      <c r="G43" s="42">
        <v>63650</v>
      </c>
      <c r="H43" s="42"/>
      <c r="I43" s="42">
        <f>SUM(C43:G43)</f>
        <v>340861.38</v>
      </c>
    </row>
    <row r="44" spans="2:13" s="19" customFormat="1" x14ac:dyDescent="0.2">
      <c r="B44" s="40" t="s">
        <v>106</v>
      </c>
      <c r="C44" s="46">
        <v>180000</v>
      </c>
      <c r="D44" s="46"/>
      <c r="E44" s="47">
        <f>SUM(E42:E43)</f>
        <v>1227884.1000000001</v>
      </c>
      <c r="F44" s="47"/>
      <c r="G44" s="47">
        <f>SUM(G42:G43)</f>
        <v>2125883.08</v>
      </c>
      <c r="H44" s="47"/>
      <c r="I44" s="47">
        <f>SUM(I42:I43)</f>
        <v>3533767.1799999997</v>
      </c>
      <c r="J44" s="28"/>
      <c r="K44" s="24"/>
      <c r="L44" s="24"/>
      <c r="M44" s="24"/>
    </row>
    <row r="45" spans="2:13" s="19" customFormat="1" x14ac:dyDescent="0.2">
      <c r="B45" s="40"/>
      <c r="C45" s="46"/>
      <c r="D45" s="46"/>
      <c r="E45" s="47"/>
      <c r="F45" s="47"/>
      <c r="G45" s="47"/>
      <c r="H45" s="47"/>
      <c r="I45" s="47"/>
      <c r="J45" s="28"/>
      <c r="K45" s="24"/>
      <c r="L45" s="24"/>
      <c r="M45" s="24"/>
    </row>
    <row r="46" spans="2:13" s="24" customFormat="1" x14ac:dyDescent="0.2">
      <c r="B46" s="48" t="s">
        <v>107</v>
      </c>
      <c r="C46" s="49">
        <v>0</v>
      </c>
      <c r="D46" s="49"/>
      <c r="E46" s="50">
        <v>822878.39</v>
      </c>
      <c r="F46" s="50"/>
      <c r="G46" s="51">
        <v>1394449.18</v>
      </c>
      <c r="H46" s="51"/>
      <c r="I46" s="50">
        <f>C46+E46+G46</f>
        <v>2217327.5699999998</v>
      </c>
      <c r="J46" s="28"/>
    </row>
    <row r="47" spans="2:13" s="19" customFormat="1" x14ac:dyDescent="0.2">
      <c r="B47" s="42" t="s">
        <v>108</v>
      </c>
      <c r="C47" s="43">
        <v>0</v>
      </c>
      <c r="D47" s="43"/>
      <c r="E47" s="42">
        <v>145485.09</v>
      </c>
      <c r="F47" s="42"/>
      <c r="G47" s="52">
        <v>365713.5</v>
      </c>
      <c r="H47" s="52"/>
      <c r="I47" s="42">
        <f>SUM(C47:G47)</f>
        <v>511198.58999999997</v>
      </c>
      <c r="J47" s="28"/>
      <c r="K47" s="24"/>
      <c r="L47" s="24"/>
      <c r="M47" s="24"/>
    </row>
    <row r="48" spans="2:13" s="19" customFormat="1" x14ac:dyDescent="0.2">
      <c r="B48" s="42" t="s">
        <v>109</v>
      </c>
      <c r="C48" s="46">
        <f>+C42</f>
        <v>180000</v>
      </c>
      <c r="D48" s="46"/>
      <c r="E48" s="47">
        <f>SUM(E46:E47)</f>
        <v>968363.48</v>
      </c>
      <c r="F48" s="47"/>
      <c r="G48" s="47">
        <f>SUM(G46:G47)</f>
        <v>1760162.68</v>
      </c>
      <c r="H48" s="47"/>
      <c r="I48" s="47">
        <f>SUM(E48:G48)</f>
        <v>2728526.16</v>
      </c>
      <c r="J48" s="28"/>
      <c r="K48" s="24"/>
      <c r="L48" s="24"/>
      <c r="M48" s="24"/>
    </row>
    <row r="49" spans="2:13" s="19" customFormat="1" x14ac:dyDescent="0.2">
      <c r="B49" s="42" t="s">
        <v>110</v>
      </c>
      <c r="C49" s="53">
        <f>+C48</f>
        <v>180000</v>
      </c>
      <c r="D49" s="47"/>
      <c r="E49" s="54">
        <f>E44-E48</f>
        <v>259520.62000000011</v>
      </c>
      <c r="F49" s="47"/>
      <c r="G49" s="54">
        <f t="shared" ref="G49:I49" si="0">G44-G48</f>
        <v>365720.40000000014</v>
      </c>
      <c r="H49" s="54">
        <f t="shared" si="0"/>
        <v>0</v>
      </c>
      <c r="I49" s="54">
        <f t="shared" si="0"/>
        <v>805241.01999999955</v>
      </c>
      <c r="J49" s="28"/>
      <c r="K49" s="24"/>
      <c r="L49" s="24"/>
      <c r="M49" s="24"/>
    </row>
    <row r="50" spans="2:13" s="19" customFormat="1" x14ac:dyDescent="0.2">
      <c r="B50" s="42"/>
      <c r="C50" s="46"/>
      <c r="D50" s="47"/>
      <c r="E50" s="47"/>
      <c r="F50" s="47"/>
      <c r="G50" s="47"/>
      <c r="H50" s="47"/>
      <c r="I50" s="47"/>
      <c r="J50" s="28"/>
      <c r="K50" s="24"/>
      <c r="L50" s="24"/>
      <c r="M50" s="24"/>
    </row>
    <row r="51" spans="2:13" s="19" customFormat="1" x14ac:dyDescent="0.2">
      <c r="B51" s="42"/>
      <c r="C51" s="46"/>
      <c r="D51" s="47"/>
      <c r="E51" s="47"/>
      <c r="F51" s="47"/>
      <c r="G51" s="47"/>
      <c r="H51" s="47"/>
      <c r="I51" s="47"/>
      <c r="J51" s="28"/>
      <c r="K51" s="24"/>
      <c r="L51" s="24"/>
      <c r="M51" s="24"/>
    </row>
    <row r="52" spans="2:13" s="24" customFormat="1" ht="24" customHeight="1" x14ac:dyDescent="0.2">
      <c r="B52" s="55">
        <v>2021</v>
      </c>
      <c r="C52" s="56" t="s">
        <v>99</v>
      </c>
      <c r="D52" s="56"/>
      <c r="E52" s="56" t="s">
        <v>111</v>
      </c>
      <c r="F52" s="56"/>
      <c r="G52" s="57" t="s">
        <v>101</v>
      </c>
      <c r="H52" s="57"/>
      <c r="I52" s="58" t="s">
        <v>98</v>
      </c>
      <c r="J52" s="28"/>
    </row>
    <row r="53" spans="2:13" s="24" customFormat="1" x14ac:dyDescent="0.2">
      <c r="B53" s="59" t="s">
        <v>102</v>
      </c>
      <c r="C53" s="60"/>
      <c r="D53" s="61"/>
      <c r="E53" s="61"/>
      <c r="F53" s="61"/>
      <c r="G53" s="61"/>
      <c r="H53" s="61"/>
      <c r="I53" s="61"/>
      <c r="J53" s="28"/>
    </row>
    <row r="54" spans="2:13" s="24" customFormat="1" x14ac:dyDescent="0.2">
      <c r="B54" s="59" t="s">
        <v>103</v>
      </c>
      <c r="C54" s="49">
        <v>180000</v>
      </c>
      <c r="D54" s="62"/>
      <c r="E54" s="49">
        <v>657762.37</v>
      </c>
      <c r="F54" s="62"/>
      <c r="G54" s="49">
        <v>1425833.36</v>
      </c>
      <c r="H54" s="62"/>
      <c r="I54" s="49">
        <f>SUM(C54:G54)</f>
        <v>2263595.73</v>
      </c>
      <c r="J54" s="28"/>
    </row>
    <row r="55" spans="2:13" s="24" customFormat="1" x14ac:dyDescent="0.2">
      <c r="B55" s="59" t="s">
        <v>104</v>
      </c>
      <c r="C55" s="49"/>
      <c r="D55" s="62"/>
      <c r="E55" s="49">
        <v>288852.67</v>
      </c>
      <c r="F55" s="62"/>
      <c r="G55" s="49">
        <v>334884</v>
      </c>
      <c r="H55" s="62"/>
      <c r="I55" s="49">
        <f>SUM(C55:G55)</f>
        <v>623736.66999999993</v>
      </c>
      <c r="J55" s="28"/>
    </row>
    <row r="56" spans="2:13" s="24" customFormat="1" x14ac:dyDescent="0.2">
      <c r="B56" s="59" t="s">
        <v>106</v>
      </c>
      <c r="C56" s="62"/>
      <c r="D56" s="62"/>
      <c r="E56" s="62"/>
      <c r="F56" s="62"/>
      <c r="G56" s="62"/>
      <c r="H56" s="62"/>
      <c r="I56" s="62"/>
      <c r="J56" s="28"/>
    </row>
    <row r="57" spans="2:13" s="24" customFormat="1" x14ac:dyDescent="0.2">
      <c r="B57" s="59"/>
      <c r="C57" s="63">
        <v>180000</v>
      </c>
      <c r="D57" s="60"/>
      <c r="E57" s="63">
        <f>SUM(E54:E56)</f>
        <v>946615.04</v>
      </c>
      <c r="F57" s="60"/>
      <c r="G57" s="63">
        <f>SUM(G54:G56)</f>
        <v>1760717.36</v>
      </c>
      <c r="H57" s="64"/>
      <c r="I57" s="63">
        <f>SUM(I54:I56)</f>
        <v>2887332.4</v>
      </c>
      <c r="J57" s="28"/>
    </row>
    <row r="58" spans="2:13" s="24" customFormat="1" x14ac:dyDescent="0.2">
      <c r="B58" s="59"/>
      <c r="C58" s="60"/>
      <c r="D58" s="60"/>
      <c r="E58" s="60"/>
      <c r="F58" s="60"/>
      <c r="G58" s="60"/>
      <c r="H58" s="64"/>
      <c r="I58" s="60"/>
      <c r="J58" s="28"/>
    </row>
    <row r="59" spans="2:13" s="24" customFormat="1" x14ac:dyDescent="0.2">
      <c r="B59" s="48" t="s">
        <v>107</v>
      </c>
      <c r="C59" s="65">
        <v>0</v>
      </c>
      <c r="D59" s="65"/>
      <c r="E59" s="49">
        <v>524482.19999999995</v>
      </c>
      <c r="F59" s="49"/>
      <c r="G59" s="62">
        <v>1091080.2</v>
      </c>
      <c r="H59" s="62"/>
      <c r="I59" s="49">
        <f>C59+E59+G59</f>
        <v>1615562.4</v>
      </c>
      <c r="J59" s="28"/>
    </row>
    <row r="60" spans="2:13" s="24" customFormat="1" x14ac:dyDescent="0.2">
      <c r="B60" s="50" t="s">
        <v>108</v>
      </c>
      <c r="C60" s="49">
        <v>0</v>
      </c>
      <c r="D60" s="49"/>
      <c r="E60" s="49">
        <v>153969.82999999999</v>
      </c>
      <c r="F60" s="49"/>
      <c r="G60" s="62">
        <v>135926.98000000001</v>
      </c>
      <c r="H60" s="62"/>
      <c r="I60" s="49">
        <f>SUM(C60:G60)</f>
        <v>289896.81</v>
      </c>
      <c r="J60" s="28"/>
    </row>
    <row r="61" spans="2:13" s="24" customFormat="1" x14ac:dyDescent="0.2">
      <c r="B61" s="50" t="s">
        <v>109</v>
      </c>
      <c r="C61" s="49">
        <f>+C57</f>
        <v>180000</v>
      </c>
      <c r="D61" s="49"/>
      <c r="E61" s="49">
        <f>SUM(E59:E60)</f>
        <v>678452.02999999991</v>
      </c>
      <c r="F61" s="49"/>
      <c r="G61" s="49">
        <f>SUM(G59:G60)</f>
        <v>1227007.18</v>
      </c>
      <c r="H61" s="62"/>
      <c r="I61" s="49">
        <f>SUM(D61:G61)</f>
        <v>1905459.21</v>
      </c>
      <c r="J61" s="28"/>
    </row>
    <row r="62" spans="2:13" s="24" customFormat="1" x14ac:dyDescent="0.2">
      <c r="B62" s="50" t="s">
        <v>110</v>
      </c>
      <c r="C62" s="63">
        <f>+C61</f>
        <v>180000</v>
      </c>
      <c r="D62" s="60"/>
      <c r="E62" s="63">
        <f>E57-E61</f>
        <v>268163.01000000013</v>
      </c>
      <c r="F62" s="60"/>
      <c r="G62" s="63">
        <f>G57-G61</f>
        <v>533710.18000000017</v>
      </c>
      <c r="H62" s="64"/>
      <c r="I62" s="63">
        <f>SUM(C62:G62)</f>
        <v>981873.19000000029</v>
      </c>
      <c r="J62" s="28"/>
    </row>
    <row r="63" spans="2:13" s="24" customFormat="1" x14ac:dyDescent="0.2">
      <c r="E63" s="66"/>
      <c r="G63" s="66"/>
      <c r="J63" s="28"/>
    </row>
    <row r="64" spans="2:13" s="19" customFormat="1" x14ac:dyDescent="0.2">
      <c r="J64" s="28"/>
      <c r="K64" s="24"/>
      <c r="L64" s="24"/>
      <c r="M64" s="24"/>
    </row>
    <row r="65" spans="1:19" x14ac:dyDescent="0.2">
      <c r="A65" s="8"/>
      <c r="B65" s="9" t="s">
        <v>112</v>
      </c>
      <c r="C65" s="9"/>
      <c r="D65" s="9"/>
      <c r="E65" s="9"/>
      <c r="F65" s="9"/>
      <c r="G65" s="9"/>
      <c r="H65" s="9"/>
      <c r="I65" s="9"/>
      <c r="J65" s="12"/>
      <c r="K65" s="11"/>
      <c r="L65" s="11"/>
      <c r="M65" s="11"/>
    </row>
    <row r="66" spans="1:19" x14ac:dyDescent="0.2">
      <c r="B66" s="137" t="s">
        <v>113</v>
      </c>
      <c r="C66" s="137"/>
      <c r="D66" s="137"/>
      <c r="E66" s="137"/>
      <c r="F66" s="137"/>
      <c r="G66" s="137"/>
      <c r="H66" s="137"/>
      <c r="I66" s="137"/>
    </row>
    <row r="67" spans="1:19" x14ac:dyDescent="0.2">
      <c r="A67" s="15"/>
      <c r="B67" s="15"/>
      <c r="C67" s="15"/>
      <c r="D67" s="15"/>
      <c r="E67" s="15"/>
      <c r="F67" s="15"/>
      <c r="G67" s="16"/>
      <c r="H67" s="15"/>
      <c r="I67" s="15"/>
      <c r="N67" s="15"/>
      <c r="O67" s="15"/>
      <c r="P67" s="15"/>
      <c r="Q67" s="15"/>
      <c r="R67" s="15"/>
      <c r="S67" s="15"/>
    </row>
    <row r="68" spans="1:19" x14ac:dyDescent="0.2">
      <c r="A68" s="15"/>
      <c r="B68" s="15"/>
      <c r="C68" s="15"/>
      <c r="D68" s="15"/>
      <c r="E68" s="15"/>
      <c r="F68" s="15"/>
      <c r="G68" s="16"/>
      <c r="H68" s="15"/>
      <c r="I68" s="15"/>
      <c r="N68" s="15"/>
      <c r="O68" s="15"/>
      <c r="P68" s="15"/>
      <c r="Q68" s="15"/>
      <c r="R68" s="15"/>
      <c r="S68" s="15"/>
    </row>
    <row r="69" spans="1:19" ht="25.5" x14ac:dyDescent="0.2">
      <c r="A69" s="15"/>
      <c r="B69" s="17" t="s">
        <v>78</v>
      </c>
      <c r="C69" s="67" t="s">
        <v>114</v>
      </c>
      <c r="D69" s="67"/>
      <c r="E69" s="67" t="s">
        <v>115</v>
      </c>
      <c r="F69" s="67"/>
      <c r="G69" s="68" t="s">
        <v>116</v>
      </c>
      <c r="H69" s="18"/>
      <c r="I69" s="69" t="s">
        <v>98</v>
      </c>
      <c r="N69" s="15"/>
      <c r="O69" s="15"/>
      <c r="P69" s="15"/>
      <c r="Q69" s="15"/>
      <c r="R69" s="15"/>
      <c r="S69" s="15"/>
    </row>
    <row r="70" spans="1:19" x14ac:dyDescent="0.2">
      <c r="A70" s="15"/>
      <c r="B70" s="24" t="s">
        <v>117</v>
      </c>
      <c r="C70" s="70">
        <v>3746765.56</v>
      </c>
      <c r="D70" s="70"/>
      <c r="E70" s="70">
        <v>10276483.42</v>
      </c>
      <c r="F70" s="70"/>
      <c r="G70" s="70">
        <v>8866684.9299999997</v>
      </c>
      <c r="H70" s="70"/>
      <c r="I70" s="70">
        <f>+C70+E70+G70</f>
        <v>22889933.91</v>
      </c>
      <c r="N70" s="15"/>
      <c r="O70" s="15"/>
      <c r="P70" s="15"/>
      <c r="Q70" s="15"/>
      <c r="R70" s="15"/>
      <c r="S70" s="15"/>
    </row>
    <row r="71" spans="1:19" x14ac:dyDescent="0.2">
      <c r="A71" s="15"/>
      <c r="B71" s="24" t="s">
        <v>104</v>
      </c>
      <c r="C71" s="71"/>
      <c r="D71" s="70"/>
      <c r="E71" s="71">
        <v>547668.75</v>
      </c>
      <c r="F71" s="70"/>
      <c r="G71" s="71"/>
      <c r="H71" s="70"/>
      <c r="I71" s="71">
        <f>+C71+E71+G71</f>
        <v>547668.75</v>
      </c>
      <c r="N71" s="15"/>
      <c r="O71" s="15"/>
      <c r="P71" s="15"/>
      <c r="Q71" s="15"/>
      <c r="R71" s="15"/>
      <c r="S71" s="15"/>
    </row>
    <row r="72" spans="1:19" x14ac:dyDescent="0.2">
      <c r="A72" s="15"/>
      <c r="B72" s="72" t="s">
        <v>118</v>
      </c>
      <c r="C72" s="25">
        <f>SUM(C70:C71)</f>
        <v>3746765.56</v>
      </c>
      <c r="D72" s="25"/>
      <c r="E72" s="25">
        <f>SUM(E70:E71)</f>
        <v>10824152.17</v>
      </c>
      <c r="F72" s="25"/>
      <c r="G72" s="25">
        <f>SUM(G70:G71)</f>
        <v>8866684.9299999997</v>
      </c>
      <c r="H72" s="25"/>
      <c r="I72" s="25">
        <f>SUM(I70:I71)</f>
        <v>23437602.66</v>
      </c>
      <c r="N72" s="15"/>
      <c r="O72" s="15"/>
      <c r="P72" s="15"/>
      <c r="Q72" s="15"/>
      <c r="R72" s="15"/>
      <c r="S72" s="15"/>
    </row>
    <row r="73" spans="1:19" x14ac:dyDescent="0.2">
      <c r="A73" s="15"/>
      <c r="B73" s="24"/>
      <c r="C73" s="70"/>
      <c r="D73" s="70"/>
      <c r="E73" s="70"/>
      <c r="F73" s="70"/>
      <c r="G73" s="70"/>
      <c r="H73" s="70"/>
      <c r="I73" s="70"/>
      <c r="N73" s="15"/>
      <c r="O73" s="15"/>
      <c r="P73" s="15"/>
      <c r="Q73" s="15"/>
      <c r="R73" s="15"/>
      <c r="S73" s="15"/>
    </row>
    <row r="74" spans="1:19" x14ac:dyDescent="0.2">
      <c r="A74" s="15"/>
      <c r="B74" s="24" t="s">
        <v>119</v>
      </c>
      <c r="C74" s="70">
        <v>2291697.5</v>
      </c>
      <c r="D74" s="70"/>
      <c r="E74" s="70">
        <v>6058091.4699999997</v>
      </c>
      <c r="F74" s="70"/>
      <c r="G74" s="70">
        <v>8169290.7599999998</v>
      </c>
      <c r="H74" s="70"/>
      <c r="I74" s="70">
        <f t="shared" ref="I74:I75" si="1">+C74+E74+G74</f>
        <v>16519079.73</v>
      </c>
      <c r="N74" s="15"/>
      <c r="O74" s="15"/>
      <c r="P74" s="15"/>
      <c r="Q74" s="15"/>
      <c r="R74" s="15"/>
      <c r="S74" s="15"/>
    </row>
    <row r="75" spans="1:19" x14ac:dyDescent="0.2">
      <c r="A75" s="15"/>
      <c r="B75" s="24" t="s">
        <v>108</v>
      </c>
      <c r="C75" s="70">
        <v>438906.76</v>
      </c>
      <c r="D75" s="70"/>
      <c r="E75" s="70">
        <v>318304.56</v>
      </c>
      <c r="F75" s="70"/>
      <c r="G75" s="70">
        <v>84849.19</v>
      </c>
      <c r="H75" s="70"/>
      <c r="I75" s="71">
        <f t="shared" si="1"/>
        <v>842060.51</v>
      </c>
      <c r="N75" s="15"/>
      <c r="O75" s="15"/>
      <c r="P75" s="15"/>
      <c r="Q75" s="15"/>
      <c r="R75" s="15"/>
      <c r="S75" s="15"/>
    </row>
    <row r="76" spans="1:19" x14ac:dyDescent="0.2">
      <c r="A76" s="15"/>
      <c r="B76" s="72" t="s">
        <v>118</v>
      </c>
      <c r="C76" s="73">
        <f>SUM(C74:C75)</f>
        <v>2730604.26</v>
      </c>
      <c r="D76" s="25"/>
      <c r="E76" s="73">
        <f>SUM(E74:E75)</f>
        <v>6376396.0299999993</v>
      </c>
      <c r="F76" s="25"/>
      <c r="G76" s="73">
        <f>SUM(G74:G75)</f>
        <v>8254139.9500000002</v>
      </c>
      <c r="H76" s="25"/>
      <c r="I76" s="73">
        <f>SUM(I74:I75)</f>
        <v>17361140.240000002</v>
      </c>
      <c r="N76" s="15"/>
      <c r="O76" s="15"/>
      <c r="P76" s="15"/>
      <c r="Q76" s="15"/>
      <c r="R76" s="15"/>
      <c r="S76" s="15"/>
    </row>
    <row r="77" spans="1:19" ht="13.5" thickBot="1" x14ac:dyDescent="0.25">
      <c r="A77" s="15"/>
      <c r="B77" s="72" t="s">
        <v>120</v>
      </c>
      <c r="C77" s="74">
        <f>+C72-C76</f>
        <v>1016161.3000000003</v>
      </c>
      <c r="D77" s="25"/>
      <c r="E77" s="74">
        <f>+E72-E76</f>
        <v>4447756.1400000006</v>
      </c>
      <c r="F77" s="25"/>
      <c r="G77" s="74">
        <f>+G72-G76</f>
        <v>612544.97999999952</v>
      </c>
      <c r="H77" s="25"/>
      <c r="I77" s="74">
        <f>+I72-I76</f>
        <v>6076462.4199999981</v>
      </c>
      <c r="N77" s="15"/>
      <c r="O77" s="15"/>
      <c r="P77" s="15"/>
      <c r="Q77" s="15"/>
      <c r="R77" s="15"/>
      <c r="S77" s="15"/>
    </row>
    <row r="78" spans="1:19" ht="13.5" thickTop="1" x14ac:dyDescent="0.2">
      <c r="A78" s="15"/>
      <c r="B78" s="72"/>
      <c r="C78" s="25"/>
      <c r="D78" s="25"/>
      <c r="E78" s="25"/>
      <c r="F78" s="25"/>
      <c r="G78" s="25"/>
      <c r="H78" s="25"/>
      <c r="I78" s="25"/>
      <c r="N78" s="15"/>
      <c r="O78" s="15"/>
      <c r="P78" s="15"/>
      <c r="Q78" s="15"/>
      <c r="R78" s="15"/>
      <c r="S78" s="15"/>
    </row>
    <row r="79" spans="1:19" x14ac:dyDescent="0.2">
      <c r="A79" s="15"/>
      <c r="B79" s="72"/>
      <c r="C79" s="25"/>
      <c r="D79" s="25"/>
      <c r="E79" s="25"/>
      <c r="F79" s="25"/>
      <c r="G79" s="25"/>
      <c r="H79" s="25"/>
      <c r="I79" s="25"/>
      <c r="N79" s="15"/>
      <c r="O79" s="15"/>
      <c r="P79" s="15"/>
      <c r="Q79" s="15"/>
      <c r="R79" s="15"/>
      <c r="S79" s="15"/>
    </row>
    <row r="80" spans="1:19" ht="25.5" x14ac:dyDescent="0.2">
      <c r="A80" s="15"/>
      <c r="B80" s="17" t="s">
        <v>78</v>
      </c>
      <c r="C80" s="67" t="s">
        <v>114</v>
      </c>
      <c r="D80" s="67"/>
      <c r="E80" s="67" t="s">
        <v>115</v>
      </c>
      <c r="F80" s="67"/>
      <c r="G80" s="68" t="s">
        <v>116</v>
      </c>
      <c r="H80" s="18"/>
      <c r="I80" s="18" t="s">
        <v>98</v>
      </c>
      <c r="N80" s="15"/>
      <c r="O80" s="15"/>
      <c r="P80" s="15"/>
      <c r="Q80" s="15"/>
      <c r="R80" s="15"/>
      <c r="S80" s="15"/>
    </row>
    <row r="81" spans="1:19" x14ac:dyDescent="0.2">
      <c r="A81" s="15"/>
      <c r="B81" s="75" t="s">
        <v>121</v>
      </c>
      <c r="C81" s="76">
        <v>3746765.56</v>
      </c>
      <c r="D81" s="76"/>
      <c r="E81" s="76">
        <v>9420311.9499999993</v>
      </c>
      <c r="F81" s="76"/>
      <c r="G81" s="76">
        <v>8866684.9299999997</v>
      </c>
      <c r="H81" s="76"/>
      <c r="I81" s="76">
        <f>+C81+E81+G81</f>
        <v>22033762.439999998</v>
      </c>
      <c r="N81" s="15"/>
      <c r="O81" s="15"/>
      <c r="P81" s="15"/>
      <c r="Q81" s="15"/>
      <c r="R81" s="15"/>
      <c r="S81" s="15"/>
    </row>
    <row r="82" spans="1:19" x14ac:dyDescent="0.2">
      <c r="A82" s="15"/>
      <c r="B82" s="75" t="s">
        <v>104</v>
      </c>
      <c r="C82" s="76">
        <v>0</v>
      </c>
      <c r="D82" s="76"/>
      <c r="E82" s="76">
        <v>160436.91</v>
      </c>
      <c r="F82" s="76"/>
      <c r="G82" s="76"/>
      <c r="H82" s="76"/>
      <c r="I82" s="76">
        <f>+C82+E82+G82</f>
        <v>160436.91</v>
      </c>
      <c r="N82" s="15"/>
      <c r="O82" s="15"/>
      <c r="P82" s="15"/>
      <c r="Q82" s="15"/>
      <c r="R82" s="15"/>
      <c r="S82" s="15"/>
    </row>
    <row r="83" spans="1:19" x14ac:dyDescent="0.2">
      <c r="A83" s="15"/>
      <c r="B83" s="77" t="s">
        <v>118</v>
      </c>
      <c r="C83" s="78">
        <f>SUM(C81:C82)</f>
        <v>3746765.56</v>
      </c>
      <c r="D83" s="78"/>
      <c r="E83" s="78">
        <f>SUM(E81:E82)</f>
        <v>9580748.8599999994</v>
      </c>
      <c r="F83" s="78">
        <f>SUM(F81:F82)</f>
        <v>0</v>
      </c>
      <c r="G83" s="78">
        <f>SUM(G81:G82)</f>
        <v>8866684.9299999997</v>
      </c>
      <c r="H83" s="78">
        <f>SUM(H81:H82)</f>
        <v>0</v>
      </c>
      <c r="I83" s="78">
        <f>SUM(I81:I82)</f>
        <v>22194199.349999998</v>
      </c>
      <c r="N83" s="15"/>
      <c r="O83" s="15"/>
      <c r="P83" s="15"/>
      <c r="Q83" s="15"/>
      <c r="R83" s="15"/>
      <c r="S83" s="15"/>
    </row>
    <row r="84" spans="1:19" x14ac:dyDescent="0.2">
      <c r="A84" s="15"/>
      <c r="B84" s="75"/>
      <c r="C84" s="76"/>
      <c r="D84" s="76"/>
      <c r="E84" s="76"/>
      <c r="F84" s="76"/>
      <c r="G84" s="76"/>
      <c r="H84" s="76"/>
      <c r="I84" s="76">
        <f t="shared" ref="I84:I85" si="2">+C84+E84+G84</f>
        <v>0</v>
      </c>
      <c r="N84" s="15"/>
      <c r="O84" s="15"/>
      <c r="P84" s="15"/>
      <c r="Q84" s="15"/>
      <c r="R84" s="15"/>
      <c r="S84" s="15"/>
    </row>
    <row r="85" spans="1:19" x14ac:dyDescent="0.2">
      <c r="A85" s="15"/>
      <c r="B85" s="75" t="s">
        <v>119</v>
      </c>
      <c r="C85" s="76">
        <v>1920435.36</v>
      </c>
      <c r="D85" s="76"/>
      <c r="E85" s="76">
        <v>2216608.79</v>
      </c>
      <c r="F85" s="76"/>
      <c r="G85" s="76">
        <v>7868336.5499999998</v>
      </c>
      <c r="H85" s="76"/>
      <c r="I85" s="76">
        <f t="shared" si="2"/>
        <v>12005380.699999999</v>
      </c>
      <c r="N85" s="15"/>
      <c r="O85" s="15"/>
      <c r="P85" s="15"/>
      <c r="Q85" s="15"/>
      <c r="R85" s="15"/>
      <c r="S85" s="15"/>
    </row>
    <row r="86" spans="1:19" x14ac:dyDescent="0.2">
      <c r="A86" s="15"/>
      <c r="B86" s="75" t="s">
        <v>108</v>
      </c>
      <c r="C86" s="70">
        <v>418018.63</v>
      </c>
      <c r="D86" s="70"/>
      <c r="E86" s="70">
        <v>420601.73</v>
      </c>
      <c r="F86" s="70"/>
      <c r="G86" s="70">
        <v>809242.7</v>
      </c>
      <c r="H86" s="70"/>
      <c r="I86" s="70">
        <f>+C86+E86+G86</f>
        <v>1647863.06</v>
      </c>
      <c r="N86" s="15"/>
      <c r="O86" s="15"/>
      <c r="P86" s="15"/>
      <c r="Q86" s="15"/>
      <c r="R86" s="15"/>
      <c r="S86" s="15"/>
    </row>
    <row r="87" spans="1:19" x14ac:dyDescent="0.2">
      <c r="A87" s="15"/>
      <c r="B87" s="77" t="s">
        <v>118</v>
      </c>
      <c r="C87" s="78">
        <f>SUM(C85:C86)</f>
        <v>2338453.9900000002</v>
      </c>
      <c r="D87" s="79"/>
      <c r="E87" s="78">
        <f>SUM(E85:E86)</f>
        <v>2637210.52</v>
      </c>
      <c r="F87" s="79"/>
      <c r="G87" s="78">
        <f>SUM(G85:G86)</f>
        <v>8677579.25</v>
      </c>
      <c r="H87" s="79"/>
      <c r="I87" s="78">
        <f>SUM(I85:I86)</f>
        <v>13653243.76</v>
      </c>
      <c r="J87" s="28"/>
      <c r="N87" s="15"/>
      <c r="O87" s="15"/>
      <c r="P87" s="15"/>
      <c r="Q87" s="15"/>
      <c r="R87" s="15"/>
      <c r="S87" s="15"/>
    </row>
    <row r="88" spans="1:19" ht="13.5" thickBot="1" x14ac:dyDescent="0.25">
      <c r="A88" s="11"/>
      <c r="B88" s="77" t="s">
        <v>122</v>
      </c>
      <c r="C88" s="80">
        <f>+C83-C87</f>
        <v>1408311.5699999998</v>
      </c>
      <c r="D88" s="79"/>
      <c r="E88" s="80">
        <f>+E83-E87</f>
        <v>6943538.3399999999</v>
      </c>
      <c r="F88" s="79"/>
      <c r="G88" s="80">
        <f>+G83-G87</f>
        <v>189105.6799999997</v>
      </c>
      <c r="H88" s="79"/>
      <c r="I88" s="80">
        <f>+I83-I87</f>
        <v>8540955.589999998</v>
      </c>
      <c r="J88" s="30"/>
      <c r="K88" s="11"/>
      <c r="L88" s="11"/>
      <c r="M88" s="11"/>
      <c r="N88" s="15"/>
      <c r="O88" s="15"/>
      <c r="P88" s="15"/>
      <c r="Q88" s="15"/>
      <c r="R88" s="15"/>
      <c r="S88" s="15"/>
    </row>
    <row r="89" spans="1:19" ht="13.5" thickTop="1" x14ac:dyDescent="0.2">
      <c r="A89" s="11"/>
      <c r="B89" s="72"/>
      <c r="C89" s="25"/>
      <c r="D89" s="25"/>
      <c r="E89" s="25"/>
      <c r="F89" s="25"/>
      <c r="G89" s="25"/>
      <c r="H89" s="25"/>
      <c r="I89" s="21"/>
      <c r="J89" s="30"/>
      <c r="K89" s="11"/>
      <c r="L89" s="11"/>
      <c r="M89" s="11"/>
      <c r="N89" s="15"/>
      <c r="O89" s="15"/>
      <c r="P89" s="15"/>
      <c r="Q89" s="15"/>
      <c r="R89" s="15"/>
      <c r="S89" s="15"/>
    </row>
    <row r="90" spans="1:19" x14ac:dyDescent="0.2">
      <c r="A90" s="8"/>
      <c r="B90" s="35"/>
      <c r="C90" s="21"/>
      <c r="D90" s="21"/>
      <c r="E90" s="21"/>
      <c r="F90" s="21"/>
      <c r="G90" s="21"/>
      <c r="H90" s="21"/>
      <c r="I90" s="21"/>
      <c r="J90" s="30"/>
      <c r="K90" s="11"/>
      <c r="L90" s="11"/>
      <c r="M90" s="11"/>
    </row>
    <row r="91" spans="1:19" x14ac:dyDescent="0.2">
      <c r="A91" s="8"/>
      <c r="B91" s="35"/>
      <c r="C91" s="21"/>
      <c r="D91" s="21"/>
      <c r="E91" s="21"/>
      <c r="F91" s="21"/>
      <c r="G91" s="21"/>
      <c r="H91" s="21"/>
      <c r="I91" s="21"/>
      <c r="J91" s="30"/>
      <c r="K91" s="11"/>
      <c r="L91" s="11"/>
      <c r="M91" s="11"/>
    </row>
    <row r="92" spans="1:19" x14ac:dyDescent="0.2">
      <c r="A92" s="8"/>
      <c r="B92" s="35"/>
      <c r="C92" s="21"/>
      <c r="D92" s="21"/>
      <c r="E92" s="21"/>
      <c r="F92" s="21"/>
      <c r="G92" s="21"/>
      <c r="H92" s="21"/>
      <c r="I92" s="21"/>
      <c r="J92" s="30"/>
      <c r="K92" s="11"/>
      <c r="L92" s="11"/>
      <c r="M92" s="11"/>
    </row>
    <row r="93" spans="1:19" x14ac:dyDescent="0.2">
      <c r="A93" s="8"/>
      <c r="B93" s="19" t="s">
        <v>123</v>
      </c>
      <c r="C93" s="20"/>
      <c r="D93" s="20"/>
      <c r="E93" s="20"/>
      <c r="F93" s="20"/>
      <c r="G93" s="20"/>
      <c r="H93" s="20"/>
      <c r="I93" s="20"/>
      <c r="J93" s="30"/>
      <c r="K93" s="11"/>
      <c r="L93" s="11"/>
      <c r="M93" s="11"/>
    </row>
    <row r="94" spans="1:19" x14ac:dyDescent="0.2">
      <c r="A94" s="8"/>
      <c r="B94" s="19" t="s">
        <v>124</v>
      </c>
      <c r="C94" s="20"/>
      <c r="D94" s="20"/>
      <c r="E94" s="20"/>
      <c r="F94" s="20"/>
      <c r="G94" s="20"/>
      <c r="H94" s="20"/>
      <c r="I94" s="20"/>
      <c r="J94" s="30"/>
      <c r="K94" s="11"/>
      <c r="L94" s="11"/>
      <c r="M94" s="11"/>
    </row>
    <row r="95" spans="1:19" x14ac:dyDescent="0.2">
      <c r="A95" s="8"/>
      <c r="B95" s="35"/>
      <c r="C95" s="21"/>
      <c r="D95" s="21"/>
      <c r="E95" s="21"/>
      <c r="F95" s="21"/>
      <c r="G95" s="21"/>
      <c r="H95" s="21"/>
      <c r="I95" s="21"/>
      <c r="J95" s="30"/>
      <c r="K95" s="11"/>
      <c r="L95" s="11"/>
      <c r="M95" s="11"/>
    </row>
    <row r="96" spans="1:19" x14ac:dyDescent="0.2">
      <c r="A96" s="8"/>
      <c r="B96" s="35"/>
      <c r="C96" s="21"/>
      <c r="D96" s="21"/>
      <c r="E96" s="21"/>
      <c r="F96" s="21"/>
      <c r="G96" s="21"/>
      <c r="H96" s="21"/>
      <c r="I96" s="21"/>
      <c r="J96" s="30"/>
      <c r="K96" s="11"/>
      <c r="L96" s="11"/>
      <c r="M96" s="11"/>
    </row>
    <row r="97" spans="1:13" x14ac:dyDescent="0.2">
      <c r="A97" s="8"/>
      <c r="B97" s="35"/>
      <c r="C97" s="21"/>
      <c r="D97" s="21"/>
      <c r="E97" s="21"/>
      <c r="F97" s="21"/>
      <c r="G97" s="21"/>
      <c r="H97" s="21"/>
      <c r="I97" s="21"/>
      <c r="J97" s="30"/>
      <c r="K97" s="11"/>
      <c r="L97" s="11"/>
      <c r="M97" s="11"/>
    </row>
    <row r="98" spans="1:13" x14ac:dyDescent="0.2">
      <c r="A98" s="8"/>
      <c r="B98" s="35"/>
      <c r="C98" s="21"/>
      <c r="D98" s="21"/>
      <c r="E98" s="21"/>
      <c r="F98" s="21"/>
      <c r="G98" s="21"/>
      <c r="H98" s="21"/>
      <c r="I98" s="21"/>
      <c r="J98" s="30"/>
      <c r="K98" s="11"/>
      <c r="L98" s="11"/>
      <c r="M98" s="11"/>
    </row>
    <row r="99" spans="1:13" x14ac:dyDescent="0.2">
      <c r="A99" s="8"/>
      <c r="B99" s="35"/>
      <c r="C99" s="21"/>
      <c r="D99" s="21"/>
      <c r="E99" s="21"/>
      <c r="F99" s="21"/>
      <c r="G99" s="21"/>
      <c r="H99" s="21"/>
      <c r="I99" s="21"/>
      <c r="J99" s="30"/>
      <c r="K99" s="11"/>
      <c r="L99" s="11"/>
      <c r="M99" s="11"/>
    </row>
    <row r="100" spans="1:13" x14ac:dyDescent="0.2">
      <c r="A100" s="8"/>
      <c r="B100" s="81" t="s">
        <v>125</v>
      </c>
      <c r="C100" s="82"/>
      <c r="D100" s="82"/>
      <c r="E100" s="82"/>
      <c r="F100" s="82"/>
      <c r="G100" s="25"/>
      <c r="H100" s="25"/>
      <c r="I100" s="25"/>
      <c r="J100" s="12"/>
      <c r="K100" s="11"/>
      <c r="L100" s="11"/>
      <c r="M100" s="11"/>
    </row>
    <row r="101" spans="1:13" x14ac:dyDescent="0.2">
      <c r="A101" s="8"/>
      <c r="B101" s="35"/>
      <c r="C101" s="21"/>
      <c r="D101" s="21"/>
      <c r="E101" s="21"/>
      <c r="F101" s="21"/>
      <c r="G101" s="21"/>
      <c r="H101" s="21"/>
      <c r="J101" s="12"/>
      <c r="K101" s="11"/>
      <c r="L101" s="11"/>
      <c r="M101" s="11"/>
    </row>
    <row r="102" spans="1:13" x14ac:dyDescent="0.2">
      <c r="B102" s="13" t="s">
        <v>126</v>
      </c>
    </row>
    <row r="104" spans="1:13" ht="25.5" x14ac:dyDescent="0.2">
      <c r="B104" s="83">
        <v>2022</v>
      </c>
      <c r="C104" s="84" t="s">
        <v>127</v>
      </c>
      <c r="E104" s="85" t="s">
        <v>98</v>
      </c>
      <c r="G104" s="13"/>
      <c r="I104" s="16"/>
      <c r="J104" s="15"/>
      <c r="M104" s="13"/>
    </row>
    <row r="105" spans="1:13" x14ac:dyDescent="0.2">
      <c r="B105" s="86" t="s">
        <v>128</v>
      </c>
      <c r="C105" s="16">
        <v>1963676.48</v>
      </c>
      <c r="D105" s="15"/>
      <c r="E105" s="16">
        <f>+C105</f>
        <v>1963676.48</v>
      </c>
      <c r="G105" s="87"/>
      <c r="I105" s="16"/>
      <c r="J105" s="15"/>
      <c r="M105" s="13"/>
    </row>
    <row r="106" spans="1:13" x14ac:dyDescent="0.2">
      <c r="B106" s="86" t="s">
        <v>129</v>
      </c>
      <c r="C106" s="16"/>
      <c r="D106" s="15"/>
      <c r="E106" s="16">
        <f>+C106</f>
        <v>0</v>
      </c>
      <c r="F106" s="87"/>
      <c r="G106" s="87"/>
      <c r="I106" s="16"/>
      <c r="J106" s="15"/>
      <c r="M106" s="13"/>
    </row>
    <row r="107" spans="1:13" x14ac:dyDescent="0.2">
      <c r="B107" s="88" t="s">
        <v>130</v>
      </c>
      <c r="C107" s="89">
        <f>SUM(C105:C106)</f>
        <v>1963676.48</v>
      </c>
      <c r="D107" s="15"/>
      <c r="E107" s="89">
        <f>+C107</f>
        <v>1963676.48</v>
      </c>
      <c r="F107" s="87"/>
      <c r="G107" s="90"/>
      <c r="I107" s="16"/>
      <c r="J107" s="15"/>
      <c r="M107" s="13"/>
    </row>
    <row r="108" spans="1:13" x14ac:dyDescent="0.2">
      <c r="B108" s="88"/>
      <c r="C108" s="30"/>
      <c r="D108" s="15"/>
      <c r="E108" s="30"/>
      <c r="F108" s="87"/>
      <c r="G108" s="90"/>
      <c r="I108" s="16"/>
      <c r="J108" s="15"/>
      <c r="M108" s="13"/>
    </row>
    <row r="109" spans="1:13" x14ac:dyDescent="0.2">
      <c r="B109" s="86" t="s">
        <v>131</v>
      </c>
      <c r="C109" s="16">
        <v>1082468.71</v>
      </c>
      <c r="D109" s="15"/>
      <c r="E109" s="16">
        <f>+C109</f>
        <v>1082468.71</v>
      </c>
      <c r="F109" s="87"/>
      <c r="G109" s="87"/>
      <c r="I109" s="16"/>
      <c r="J109" s="15"/>
      <c r="M109" s="13"/>
    </row>
    <row r="110" spans="1:13" x14ac:dyDescent="0.2">
      <c r="B110" s="86" t="s">
        <v>132</v>
      </c>
      <c r="C110" s="16">
        <v>211537.17</v>
      </c>
      <c r="D110" s="15"/>
      <c r="E110" s="16">
        <f>+C110</f>
        <v>211537.17</v>
      </c>
      <c r="F110" s="87"/>
      <c r="G110" s="87"/>
      <c r="I110" s="16"/>
      <c r="J110" s="15"/>
      <c r="M110" s="13"/>
    </row>
    <row r="111" spans="1:13" x14ac:dyDescent="0.2">
      <c r="B111" s="86" t="s">
        <v>133</v>
      </c>
      <c r="C111" s="91">
        <f>SUM(C109:C110)</f>
        <v>1294005.8799999999</v>
      </c>
      <c r="D111" s="15"/>
      <c r="E111" s="91">
        <f>+C111</f>
        <v>1294005.8799999999</v>
      </c>
      <c r="F111" s="87"/>
      <c r="G111" s="90"/>
      <c r="I111" s="16"/>
      <c r="J111" s="15"/>
      <c r="M111" s="13"/>
    </row>
    <row r="112" spans="1:13" ht="13.5" thickBot="1" x14ac:dyDescent="0.25">
      <c r="B112" s="92" t="s">
        <v>134</v>
      </c>
      <c r="C112" s="93">
        <f>C107-C111</f>
        <v>669670.60000000009</v>
      </c>
      <c r="D112" s="15"/>
      <c r="E112" s="93">
        <f>+C112</f>
        <v>669670.60000000009</v>
      </c>
      <c r="F112" s="94"/>
      <c r="G112" s="94"/>
      <c r="I112" s="16"/>
      <c r="J112" s="15"/>
      <c r="M112" s="13"/>
    </row>
    <row r="113" spans="2:13" ht="13.5" thickTop="1" x14ac:dyDescent="0.2">
      <c r="F113" s="19"/>
      <c r="G113" s="19"/>
      <c r="I113" s="16"/>
      <c r="J113" s="15"/>
      <c r="M113" s="13"/>
    </row>
    <row r="114" spans="2:13" x14ac:dyDescent="0.2">
      <c r="C114" s="14"/>
      <c r="F114" s="19"/>
      <c r="G114" s="19"/>
      <c r="I114" s="16"/>
      <c r="J114" s="15"/>
      <c r="M114" s="13"/>
    </row>
    <row r="115" spans="2:13" x14ac:dyDescent="0.2">
      <c r="F115" s="19"/>
      <c r="G115" s="19"/>
      <c r="I115" s="16"/>
      <c r="J115" s="15"/>
      <c r="M115" s="13"/>
    </row>
    <row r="116" spans="2:13" ht="25.5" x14ac:dyDescent="0.2">
      <c r="B116" s="83">
        <v>2021</v>
      </c>
      <c r="C116" s="84" t="s">
        <v>127</v>
      </c>
      <c r="E116" s="85" t="s">
        <v>98</v>
      </c>
      <c r="F116" s="95"/>
      <c r="G116" s="19"/>
      <c r="I116" s="16"/>
      <c r="J116" s="15"/>
      <c r="M116" s="13"/>
    </row>
    <row r="117" spans="2:13" x14ac:dyDescent="0.2">
      <c r="B117" s="92" t="s">
        <v>135</v>
      </c>
      <c r="C117" s="96">
        <v>1963676.48</v>
      </c>
      <c r="E117" s="16">
        <f>+C117</f>
        <v>1963676.48</v>
      </c>
      <c r="F117" s="87"/>
      <c r="G117" s="19"/>
      <c r="I117" s="16"/>
      <c r="J117" s="15"/>
      <c r="M117" s="13"/>
    </row>
    <row r="118" spans="2:13" x14ac:dyDescent="0.2">
      <c r="B118" s="97" t="s">
        <v>104</v>
      </c>
      <c r="C118" s="96">
        <v>0</v>
      </c>
      <c r="E118" s="16">
        <f>+C118</f>
        <v>0</v>
      </c>
      <c r="F118" s="87"/>
      <c r="G118" s="19"/>
      <c r="I118" s="16"/>
      <c r="J118" s="15"/>
      <c r="M118" s="13"/>
    </row>
    <row r="119" spans="2:13" x14ac:dyDescent="0.2">
      <c r="B119" s="97" t="s">
        <v>136</v>
      </c>
      <c r="C119" s="98">
        <f>SUM(C117:C118)</f>
        <v>1963676.48</v>
      </c>
      <c r="E119" s="89">
        <f>+C119</f>
        <v>1963676.48</v>
      </c>
      <c r="F119" s="87"/>
      <c r="G119" s="19"/>
      <c r="I119" s="16"/>
      <c r="J119" s="15"/>
      <c r="M119" s="13"/>
    </row>
    <row r="120" spans="2:13" x14ac:dyDescent="0.2">
      <c r="B120" s="92" t="s">
        <v>137</v>
      </c>
      <c r="C120" s="99"/>
      <c r="E120" s="30"/>
      <c r="F120" s="87"/>
      <c r="G120" s="19"/>
      <c r="I120" s="16"/>
      <c r="J120" s="15"/>
      <c r="M120" s="13"/>
    </row>
    <row r="121" spans="2:13" x14ac:dyDescent="0.2">
      <c r="B121" s="97" t="s">
        <v>138</v>
      </c>
      <c r="C121" s="96">
        <v>551465.49</v>
      </c>
      <c r="E121" s="16">
        <f>+C121</f>
        <v>551465.49</v>
      </c>
      <c r="F121" s="87"/>
      <c r="G121" s="19"/>
      <c r="I121" s="16"/>
      <c r="J121" s="15"/>
      <c r="M121" s="13"/>
    </row>
    <row r="122" spans="2:13" x14ac:dyDescent="0.2">
      <c r="B122" s="97" t="s">
        <v>139</v>
      </c>
      <c r="C122" s="96">
        <v>274226.68</v>
      </c>
      <c r="E122" s="16">
        <f>+C122</f>
        <v>274226.68</v>
      </c>
      <c r="F122" s="87"/>
      <c r="G122" s="19"/>
      <c r="I122" s="16"/>
      <c r="J122" s="15"/>
      <c r="M122" s="13"/>
    </row>
    <row r="123" spans="2:13" x14ac:dyDescent="0.2">
      <c r="B123" s="97" t="s">
        <v>140</v>
      </c>
      <c r="C123" s="98">
        <f>SUM(C120:C122)</f>
        <v>825692.16999999993</v>
      </c>
      <c r="E123" s="91">
        <f>+C123</f>
        <v>825692.16999999993</v>
      </c>
      <c r="F123" s="87"/>
      <c r="G123" s="19"/>
      <c r="I123" s="16"/>
      <c r="J123" s="15"/>
      <c r="M123" s="13"/>
    </row>
    <row r="124" spans="2:13" ht="13.5" thickBot="1" x14ac:dyDescent="0.25">
      <c r="B124" s="92" t="s">
        <v>141</v>
      </c>
      <c r="C124" s="100">
        <f>C119-C123</f>
        <v>1137984.31</v>
      </c>
      <c r="E124" s="93">
        <f>+C124</f>
        <v>1137984.31</v>
      </c>
      <c r="F124" s="94"/>
      <c r="G124" s="19"/>
      <c r="I124" s="16"/>
      <c r="J124" s="15"/>
      <c r="M124" s="13"/>
    </row>
    <row r="125" spans="2:13" ht="13.5" thickTop="1" x14ac:dyDescent="0.2">
      <c r="F125" s="19"/>
      <c r="G125" s="19"/>
      <c r="I125" s="16"/>
      <c r="J125" s="15"/>
      <c r="M125" s="13"/>
    </row>
    <row r="126" spans="2:13" x14ac:dyDescent="0.2">
      <c r="B126" s="35"/>
      <c r="C126" s="21"/>
      <c r="D126" s="21"/>
      <c r="E126" s="21"/>
      <c r="F126" s="21"/>
    </row>
    <row r="127" spans="2:13" x14ac:dyDescent="0.2">
      <c r="B127" s="35"/>
      <c r="C127" s="21"/>
      <c r="D127" s="21"/>
      <c r="E127" s="21"/>
      <c r="F127" s="21"/>
    </row>
    <row r="128" spans="2:13" x14ac:dyDescent="0.2">
      <c r="B128" s="35"/>
      <c r="C128" s="21"/>
      <c r="D128" s="21"/>
      <c r="E128" s="21"/>
      <c r="I128" s="8"/>
    </row>
    <row r="129" spans="1:13" x14ac:dyDescent="0.2">
      <c r="B129" s="35"/>
      <c r="C129" s="21"/>
      <c r="D129" s="21"/>
      <c r="E129" s="21"/>
      <c r="I129" s="8"/>
    </row>
    <row r="130" spans="1:13" x14ac:dyDescent="0.2">
      <c r="B130" s="35"/>
      <c r="C130" s="21"/>
      <c r="D130" s="21"/>
      <c r="E130" s="21"/>
      <c r="I130" s="8"/>
    </row>
    <row r="131" spans="1:13" x14ac:dyDescent="0.2">
      <c r="B131" s="35"/>
      <c r="C131" s="21"/>
      <c r="D131" s="21"/>
      <c r="E131" s="21"/>
      <c r="I131" s="8"/>
    </row>
    <row r="132" spans="1:13" x14ac:dyDescent="0.2">
      <c r="A132" s="8"/>
      <c r="B132" s="81" t="s">
        <v>142</v>
      </c>
      <c r="C132" s="81"/>
      <c r="D132" s="81"/>
      <c r="E132" s="81"/>
      <c r="F132" s="81"/>
      <c r="G132" s="12"/>
      <c r="H132" s="11"/>
      <c r="I132" s="15"/>
      <c r="J132" s="12"/>
      <c r="K132" s="11"/>
      <c r="L132" s="11"/>
      <c r="M132" s="11"/>
    </row>
    <row r="133" spans="1:13" x14ac:dyDescent="0.2">
      <c r="B133" s="13" t="s">
        <v>143</v>
      </c>
    </row>
    <row r="134" spans="1:13" x14ac:dyDescent="0.2">
      <c r="I134" s="15"/>
    </row>
    <row r="135" spans="1:13" s="15" customFormat="1" x14ac:dyDescent="0.2">
      <c r="B135" s="17" t="s">
        <v>144</v>
      </c>
      <c r="C135" s="18">
        <v>2022</v>
      </c>
      <c r="D135" s="18"/>
      <c r="E135" s="18">
        <v>2021</v>
      </c>
      <c r="F135" s="18"/>
      <c r="G135" s="16"/>
      <c r="J135" s="16"/>
    </row>
    <row r="136" spans="1:13" x14ac:dyDescent="0.2">
      <c r="A136" s="15"/>
      <c r="B136" s="101"/>
      <c r="C136" s="70"/>
      <c r="D136" s="70"/>
      <c r="E136" s="70"/>
      <c r="F136" s="70"/>
      <c r="G136" s="28"/>
      <c r="H136" s="24"/>
      <c r="I136" s="15"/>
    </row>
    <row r="137" spans="1:13" x14ac:dyDescent="0.2">
      <c r="A137" s="15"/>
      <c r="B137" s="13" t="s">
        <v>145</v>
      </c>
      <c r="C137" s="70">
        <v>0</v>
      </c>
      <c r="D137" s="70"/>
      <c r="E137" s="70">
        <v>172115.69</v>
      </c>
      <c r="F137" s="70"/>
      <c r="G137" s="28"/>
      <c r="H137" s="24"/>
      <c r="I137" s="15"/>
    </row>
    <row r="138" spans="1:13" x14ac:dyDescent="0.2">
      <c r="A138" s="15"/>
      <c r="F138" s="70"/>
      <c r="G138" s="28"/>
      <c r="H138" s="24"/>
      <c r="I138" s="15"/>
    </row>
    <row r="139" spans="1:13" x14ac:dyDescent="0.2">
      <c r="A139" s="15"/>
      <c r="F139" s="25"/>
      <c r="G139" s="16"/>
      <c r="H139" s="15"/>
    </row>
    <row r="141" spans="1:13" x14ac:dyDescent="0.2">
      <c r="B141" s="81" t="s">
        <v>146</v>
      </c>
      <c r="C141" s="102"/>
      <c r="D141" s="102"/>
      <c r="E141" s="102"/>
      <c r="F141" s="102"/>
      <c r="G141" s="16"/>
      <c r="H141" s="15"/>
      <c r="I141" s="15"/>
    </row>
    <row r="142" spans="1:13" ht="30" customHeight="1" x14ac:dyDescent="0.2">
      <c r="B142" s="135" t="s">
        <v>147</v>
      </c>
      <c r="C142" s="135"/>
      <c r="D142" s="135"/>
      <c r="E142" s="135"/>
      <c r="F142" s="135"/>
      <c r="G142" s="135"/>
    </row>
    <row r="143" spans="1:13" x14ac:dyDescent="0.2">
      <c r="B143" s="17" t="s">
        <v>78</v>
      </c>
      <c r="C143" s="18">
        <v>2022</v>
      </c>
      <c r="D143" s="18"/>
      <c r="E143" s="18">
        <v>2021</v>
      </c>
      <c r="F143" s="18"/>
      <c r="K143" s="19"/>
    </row>
    <row r="144" spans="1:13" x14ac:dyDescent="0.2">
      <c r="B144" s="19" t="s">
        <v>148</v>
      </c>
      <c r="C144" s="70">
        <v>196520635.65000001</v>
      </c>
      <c r="D144" s="20"/>
      <c r="E144" s="20">
        <v>35521961</v>
      </c>
      <c r="F144" s="20"/>
      <c r="I144" s="103"/>
    </row>
    <row r="145" spans="2:11" x14ac:dyDescent="0.2">
      <c r="B145" s="19" t="s">
        <v>149</v>
      </c>
      <c r="C145" s="70">
        <v>24861349</v>
      </c>
      <c r="D145" s="20"/>
      <c r="E145" s="20">
        <v>-8036498.8399999999</v>
      </c>
      <c r="F145" s="20"/>
    </row>
    <row r="146" spans="2:11" x14ac:dyDescent="0.2">
      <c r="B146" s="19" t="s">
        <v>150</v>
      </c>
      <c r="C146" s="71">
        <v>0</v>
      </c>
      <c r="D146" s="20"/>
      <c r="E146" s="34">
        <v>3011917.07</v>
      </c>
      <c r="F146" s="20"/>
    </row>
    <row r="147" spans="2:11" ht="13.5" thickBot="1" x14ac:dyDescent="0.25">
      <c r="B147" s="35" t="s">
        <v>98</v>
      </c>
      <c r="C147" s="23">
        <f>SUM(C144:C146)</f>
        <v>221381984.65000001</v>
      </c>
      <c r="D147" s="21"/>
      <c r="E147" s="23">
        <f>SUM(E144:E146)</f>
        <v>30497379.23</v>
      </c>
      <c r="F147" s="21"/>
    </row>
    <row r="148" spans="2:11" ht="13.5" thickTop="1" x14ac:dyDescent="0.2">
      <c r="C148" s="104"/>
      <c r="D148" s="104"/>
      <c r="E148" s="104"/>
      <c r="F148" s="104"/>
      <c r="I148" s="105"/>
    </row>
    <row r="149" spans="2:11" ht="38.25" customHeight="1" x14ac:dyDescent="0.2">
      <c r="B149" s="138"/>
      <c r="C149" s="138"/>
      <c r="D149" s="138"/>
      <c r="E149" s="138"/>
      <c r="F149" s="138"/>
      <c r="G149" s="138"/>
      <c r="H149" s="105"/>
      <c r="J149" s="106"/>
      <c r="K149" s="107"/>
    </row>
    <row r="150" spans="2:11" x14ac:dyDescent="0.2">
      <c r="B150" s="105"/>
      <c r="C150" s="105"/>
      <c r="D150" s="105"/>
      <c r="E150" s="105"/>
      <c r="F150" s="105"/>
      <c r="G150" s="108"/>
      <c r="H150" s="105"/>
      <c r="J150" s="106"/>
      <c r="K150" s="107"/>
    </row>
    <row r="151" spans="2:11" x14ac:dyDescent="0.2">
      <c r="B151" s="105"/>
      <c r="C151" s="105"/>
      <c r="D151" s="105"/>
      <c r="E151" s="105"/>
      <c r="F151" s="105"/>
      <c r="G151" s="108"/>
      <c r="H151" s="105"/>
      <c r="J151" s="106"/>
      <c r="K151" s="107"/>
    </row>
    <row r="152" spans="2:11" x14ac:dyDescent="0.2">
      <c r="B152" s="105"/>
      <c r="C152" s="105"/>
      <c r="D152" s="105"/>
      <c r="E152" s="105"/>
      <c r="F152" s="105"/>
      <c r="G152" s="108"/>
      <c r="H152" s="105"/>
      <c r="J152" s="106"/>
      <c r="K152" s="107"/>
    </row>
    <row r="153" spans="2:11" x14ac:dyDescent="0.2">
      <c r="B153" s="81" t="s">
        <v>151</v>
      </c>
      <c r="C153" s="102"/>
      <c r="D153" s="102"/>
      <c r="E153" s="102"/>
      <c r="F153" s="102"/>
      <c r="G153" s="16"/>
      <c r="H153" s="15"/>
      <c r="I153" s="15"/>
    </row>
    <row r="154" spans="2:11" x14ac:dyDescent="0.2">
      <c r="B154" s="13" t="s">
        <v>152</v>
      </c>
    </row>
    <row r="156" spans="2:11" x14ac:dyDescent="0.2">
      <c r="B156" s="17" t="s">
        <v>78</v>
      </c>
      <c r="C156" s="18">
        <v>2022</v>
      </c>
      <c r="D156" s="18"/>
      <c r="E156" s="18">
        <v>2021</v>
      </c>
      <c r="F156" s="18"/>
    </row>
    <row r="157" spans="2:11" x14ac:dyDescent="0.2">
      <c r="B157" s="19" t="s">
        <v>153</v>
      </c>
      <c r="C157" s="20">
        <v>231355599.22999999</v>
      </c>
      <c r="D157" s="20"/>
      <c r="E157" s="20">
        <v>33616966.979999997</v>
      </c>
      <c r="F157" s="20"/>
      <c r="I157" s="14"/>
    </row>
    <row r="158" spans="2:11" ht="13.5" thickBot="1" x14ac:dyDescent="0.25">
      <c r="B158" s="35" t="s">
        <v>98</v>
      </c>
      <c r="C158" s="23">
        <f>SUM(C157)</f>
        <v>231355599.22999999</v>
      </c>
      <c r="D158" s="21"/>
      <c r="E158" s="23">
        <f>SUM(E157)</f>
        <v>33616966.979999997</v>
      </c>
      <c r="F158" s="21"/>
      <c r="I158" s="14"/>
    </row>
    <row r="159" spans="2:11" ht="13.5" thickTop="1" x14ac:dyDescent="0.2">
      <c r="C159" s="19"/>
      <c r="D159" s="19"/>
      <c r="E159" s="19"/>
      <c r="I159" s="14"/>
    </row>
    <row r="160" spans="2:11" ht="15.75" x14ac:dyDescent="0.25">
      <c r="B160" s="13" t="s">
        <v>154</v>
      </c>
      <c r="I160" s="109"/>
    </row>
    <row r="161" spans="2:9" x14ac:dyDescent="0.2">
      <c r="B161" s="13" t="s">
        <v>155</v>
      </c>
      <c r="D161" s="15"/>
      <c r="E161" s="15"/>
      <c r="F161" s="15"/>
      <c r="G161" s="15"/>
      <c r="H161" s="15"/>
      <c r="I161" s="16"/>
    </row>
    <row r="162" spans="2:9" x14ac:dyDescent="0.2">
      <c r="B162" s="13" t="s">
        <v>156</v>
      </c>
      <c r="D162" s="15"/>
      <c r="E162" s="15"/>
      <c r="F162" s="15"/>
      <c r="G162" s="15"/>
      <c r="H162" s="15"/>
      <c r="I162" s="16"/>
    </row>
    <row r="163" spans="2:9" x14ac:dyDescent="0.2">
      <c r="D163" s="15"/>
      <c r="E163" s="15"/>
      <c r="F163" s="15"/>
      <c r="G163" s="15"/>
      <c r="H163" s="15"/>
      <c r="I163" s="16"/>
    </row>
    <row r="164" spans="2:9" x14ac:dyDescent="0.2">
      <c r="G164" s="15"/>
      <c r="H164" s="15"/>
      <c r="I164" s="15"/>
    </row>
    <row r="165" spans="2:9" x14ac:dyDescent="0.2">
      <c r="G165" s="15"/>
      <c r="H165" s="15"/>
      <c r="I165" s="15"/>
    </row>
    <row r="166" spans="2:9" x14ac:dyDescent="0.2">
      <c r="G166" s="15"/>
      <c r="H166" s="15"/>
      <c r="I166" s="15"/>
    </row>
    <row r="171" spans="2:9" x14ac:dyDescent="0.2">
      <c r="B171" s="81" t="s">
        <v>157</v>
      </c>
      <c r="C171" s="102"/>
      <c r="D171" s="102"/>
      <c r="E171" s="102"/>
      <c r="F171" s="102"/>
      <c r="G171" s="16"/>
      <c r="H171" s="15"/>
      <c r="I171" s="15"/>
    </row>
    <row r="172" spans="2:9" ht="25.5" customHeight="1" x14ac:dyDescent="0.2">
      <c r="B172" s="136" t="s">
        <v>158</v>
      </c>
      <c r="C172" s="136"/>
      <c r="D172" s="136"/>
      <c r="E172" s="136"/>
      <c r="F172" s="110"/>
      <c r="G172" s="110"/>
    </row>
    <row r="174" spans="2:9" x14ac:dyDescent="0.2">
      <c r="B174" s="17" t="s">
        <v>78</v>
      </c>
      <c r="C174" s="18">
        <v>2022</v>
      </c>
      <c r="D174" s="18"/>
      <c r="E174" s="18">
        <v>2021</v>
      </c>
      <c r="F174" s="18"/>
    </row>
    <row r="175" spans="2:9" x14ac:dyDescent="0.2">
      <c r="B175" s="19" t="s">
        <v>159</v>
      </c>
      <c r="C175" s="20">
        <v>14773000</v>
      </c>
      <c r="D175" s="20"/>
      <c r="E175" s="20">
        <v>13892333.34</v>
      </c>
      <c r="F175" s="20"/>
    </row>
    <row r="176" spans="2:9" x14ac:dyDescent="0.2">
      <c r="B176" s="19" t="s">
        <v>160</v>
      </c>
      <c r="C176" s="20">
        <v>7574000</v>
      </c>
      <c r="D176" s="20"/>
      <c r="E176" s="20">
        <v>5279943.92</v>
      </c>
      <c r="F176" s="20"/>
    </row>
    <row r="177" spans="2:11" x14ac:dyDescent="0.2">
      <c r="B177" s="19" t="s">
        <v>161</v>
      </c>
      <c r="C177" s="20">
        <v>44000</v>
      </c>
      <c r="D177" s="20"/>
      <c r="E177" s="14">
        <v>0</v>
      </c>
      <c r="F177" s="20"/>
    </row>
    <row r="178" spans="2:11" x14ac:dyDescent="0.2">
      <c r="B178" s="111" t="s">
        <v>162</v>
      </c>
      <c r="C178" s="20">
        <v>1547339.28</v>
      </c>
      <c r="D178" s="20"/>
      <c r="E178" s="20">
        <v>1288249.79</v>
      </c>
      <c r="F178" s="20"/>
    </row>
    <row r="179" spans="2:11" x14ac:dyDescent="0.2">
      <c r="B179" s="111" t="s">
        <v>163</v>
      </c>
      <c r="C179" s="20">
        <v>1586637</v>
      </c>
      <c r="D179" s="20"/>
      <c r="E179" s="20">
        <v>1366624.56</v>
      </c>
      <c r="F179" s="20"/>
    </row>
    <row r="180" spans="2:11" x14ac:dyDescent="0.2">
      <c r="B180" s="111" t="s">
        <v>164</v>
      </c>
      <c r="C180" s="20">
        <v>178463.18</v>
      </c>
      <c r="D180" s="20"/>
      <c r="E180" s="20">
        <v>139585.74</v>
      </c>
      <c r="F180" s="20"/>
    </row>
    <row r="181" spans="2:11" x14ac:dyDescent="0.2">
      <c r="B181" s="112" t="s">
        <v>165</v>
      </c>
      <c r="C181" s="20">
        <v>0</v>
      </c>
      <c r="D181" s="20"/>
      <c r="E181" s="20">
        <v>0</v>
      </c>
      <c r="F181" s="20"/>
    </row>
    <row r="182" spans="2:11" x14ac:dyDescent="0.2">
      <c r="B182" s="19" t="s">
        <v>166</v>
      </c>
      <c r="C182" s="20">
        <v>3574000</v>
      </c>
      <c r="D182" s="20"/>
      <c r="F182" s="20"/>
    </row>
    <row r="183" spans="2:11" x14ac:dyDescent="0.2">
      <c r="B183" s="112" t="s">
        <v>167</v>
      </c>
      <c r="C183" s="20"/>
      <c r="D183" s="20"/>
      <c r="E183" s="20">
        <v>2373000</v>
      </c>
      <c r="F183" s="20"/>
    </row>
    <row r="184" spans="2:11" x14ac:dyDescent="0.2">
      <c r="B184" s="112" t="s">
        <v>168</v>
      </c>
      <c r="C184" s="20">
        <v>0</v>
      </c>
      <c r="D184" s="20"/>
      <c r="E184" s="20">
        <v>345000</v>
      </c>
      <c r="F184" s="20"/>
    </row>
    <row r="185" spans="2:11" x14ac:dyDescent="0.2">
      <c r="B185" s="19" t="s">
        <v>169</v>
      </c>
      <c r="C185" s="20">
        <v>0</v>
      </c>
      <c r="D185" s="20"/>
      <c r="E185" s="20">
        <v>237000</v>
      </c>
      <c r="F185" s="20"/>
    </row>
    <row r="186" spans="2:11" x14ac:dyDescent="0.2">
      <c r="B186" s="19" t="s">
        <v>170</v>
      </c>
      <c r="C186" s="20">
        <v>6922.01</v>
      </c>
      <c r="D186" s="20"/>
      <c r="E186" s="14">
        <v>470759.75</v>
      </c>
      <c r="F186" s="20"/>
    </row>
    <row r="187" spans="2:11" x14ac:dyDescent="0.2">
      <c r="B187" s="113" t="s">
        <v>171</v>
      </c>
      <c r="C187" s="14">
        <v>0</v>
      </c>
      <c r="D187" s="20"/>
      <c r="E187" s="20">
        <v>588367.9</v>
      </c>
      <c r="F187" s="20"/>
    </row>
    <row r="188" spans="2:11" ht="13.5" thickBot="1" x14ac:dyDescent="0.25">
      <c r="B188" s="35" t="s">
        <v>98</v>
      </c>
      <c r="C188" s="23">
        <f>SUM(C175:C187)</f>
        <v>29284361.470000003</v>
      </c>
      <c r="D188" s="20"/>
      <c r="E188" s="23">
        <f>SUM(E175:E187)</f>
        <v>25980864.999999993</v>
      </c>
      <c r="F188" s="20"/>
    </row>
    <row r="189" spans="2:11" ht="13.5" thickTop="1" x14ac:dyDescent="0.2">
      <c r="B189" s="35"/>
      <c r="C189" s="114"/>
      <c r="D189" s="20"/>
      <c r="E189" s="21"/>
      <c r="F189" s="20"/>
    </row>
    <row r="190" spans="2:11" x14ac:dyDescent="0.2">
      <c r="B190" s="136"/>
      <c r="C190" s="136"/>
      <c r="D190" s="136"/>
      <c r="E190" s="136"/>
      <c r="F190" s="136"/>
      <c r="G190" s="136"/>
      <c r="I190" s="105"/>
    </row>
    <row r="191" spans="2:11" ht="12.75" customHeight="1" x14ac:dyDescent="0.2">
      <c r="B191" s="136"/>
      <c r="C191" s="136"/>
      <c r="D191" s="136"/>
      <c r="E191" s="136"/>
      <c r="F191" s="136"/>
      <c r="G191" s="136"/>
      <c r="H191" s="105"/>
      <c r="J191" s="108"/>
      <c r="K191" s="105"/>
    </row>
    <row r="192" spans="2:11" ht="12.75" customHeight="1" x14ac:dyDescent="0.2">
      <c r="B192" s="105"/>
      <c r="C192" s="105"/>
      <c r="D192" s="105"/>
      <c r="E192" s="105"/>
      <c r="F192" s="105"/>
      <c r="G192" s="108"/>
      <c r="H192" s="105"/>
      <c r="J192" s="108"/>
      <c r="K192" s="105"/>
    </row>
    <row r="193" spans="2:14" x14ac:dyDescent="0.2">
      <c r="C193" s="104"/>
      <c r="D193" s="104"/>
      <c r="E193" s="104"/>
      <c r="F193" s="104"/>
    </row>
    <row r="194" spans="2:14" x14ac:dyDescent="0.2">
      <c r="C194" s="104"/>
      <c r="D194" s="104"/>
      <c r="E194" s="104"/>
      <c r="F194" s="104"/>
    </row>
    <row r="195" spans="2:14" x14ac:dyDescent="0.2">
      <c r="B195" s="134" t="s">
        <v>172</v>
      </c>
      <c r="C195" s="134"/>
      <c r="D195" s="134"/>
      <c r="E195" s="134"/>
      <c r="F195" s="134"/>
      <c r="G195" s="10"/>
      <c r="H195" s="15"/>
      <c r="I195" s="15"/>
    </row>
    <row r="196" spans="2:14" ht="29.25" customHeight="1" x14ac:dyDescent="0.2">
      <c r="B196" s="135" t="s">
        <v>173</v>
      </c>
      <c r="C196" s="135"/>
      <c r="D196" s="135"/>
      <c r="E196" s="135"/>
      <c r="F196" s="115"/>
      <c r="G196" s="115"/>
      <c r="N196" s="116"/>
    </row>
    <row r="197" spans="2:14" x14ac:dyDescent="0.2">
      <c r="N197" s="116"/>
    </row>
    <row r="198" spans="2:14" x14ac:dyDescent="0.2">
      <c r="B198" s="17" t="s">
        <v>78</v>
      </c>
      <c r="C198" s="18">
        <v>2020</v>
      </c>
      <c r="D198" s="18"/>
      <c r="E198" s="18">
        <v>2021</v>
      </c>
      <c r="F198" s="18"/>
      <c r="N198" s="116"/>
    </row>
    <row r="199" spans="2:14" x14ac:dyDescent="0.2">
      <c r="B199" s="116" t="s">
        <v>174</v>
      </c>
      <c r="C199" s="20">
        <v>49665.4</v>
      </c>
      <c r="D199" s="20"/>
      <c r="E199" s="20">
        <v>34377.879999999997</v>
      </c>
      <c r="F199" s="20"/>
      <c r="N199" s="116"/>
    </row>
    <row r="200" spans="2:14" x14ac:dyDescent="0.2">
      <c r="B200" s="116" t="s">
        <v>175</v>
      </c>
      <c r="C200" s="20">
        <v>8200.34</v>
      </c>
      <c r="D200" s="20"/>
      <c r="E200" s="20">
        <v>0</v>
      </c>
      <c r="F200" s="20"/>
      <c r="N200" s="116"/>
    </row>
    <row r="201" spans="2:14" ht="12" customHeight="1" x14ac:dyDescent="0.2">
      <c r="B201" s="116" t="s">
        <v>176</v>
      </c>
      <c r="C201" s="20">
        <v>17940.009999999998</v>
      </c>
      <c r="D201" s="20"/>
      <c r="E201" s="20">
        <v>0</v>
      </c>
      <c r="F201" s="20"/>
      <c r="N201" s="116"/>
    </row>
    <row r="202" spans="2:14" x14ac:dyDescent="0.2">
      <c r="B202" s="116" t="s">
        <v>177</v>
      </c>
      <c r="C202" s="14">
        <v>400000</v>
      </c>
      <c r="E202" s="14">
        <v>0</v>
      </c>
      <c r="F202" s="21"/>
      <c r="N202" s="116"/>
    </row>
    <row r="203" spans="2:14" x14ac:dyDescent="0.2">
      <c r="B203" s="116" t="s">
        <v>178</v>
      </c>
      <c r="C203" s="32">
        <v>58799.67</v>
      </c>
      <c r="D203" s="19"/>
      <c r="E203" s="32">
        <v>0</v>
      </c>
      <c r="N203" s="116"/>
    </row>
    <row r="204" spans="2:14" x14ac:dyDescent="0.2">
      <c r="B204" s="116" t="s">
        <v>179</v>
      </c>
      <c r="C204" s="32">
        <v>275446.78999999998</v>
      </c>
      <c r="D204" s="19"/>
      <c r="E204" s="32">
        <v>0</v>
      </c>
      <c r="N204" s="116"/>
    </row>
    <row r="205" spans="2:14" x14ac:dyDescent="0.2">
      <c r="B205" s="116" t="s">
        <v>180</v>
      </c>
      <c r="C205" s="32"/>
      <c r="D205" s="19"/>
      <c r="E205" s="32">
        <v>102447.03</v>
      </c>
    </row>
    <row r="206" spans="2:14" x14ac:dyDescent="0.2">
      <c r="B206" s="117" t="s">
        <v>181</v>
      </c>
      <c r="C206" s="118">
        <f>SUM(C199:C205)</f>
        <v>810052.21</v>
      </c>
      <c r="D206" s="35"/>
      <c r="E206" s="118">
        <f>SUM(E199:E205)</f>
        <v>136824.91</v>
      </c>
    </row>
    <row r="207" spans="2:14" x14ac:dyDescent="0.2">
      <c r="B207" s="117" t="s">
        <v>182</v>
      </c>
      <c r="C207" s="32">
        <v>158584.20000000001</v>
      </c>
      <c r="D207" s="19"/>
      <c r="E207" s="32">
        <v>197549</v>
      </c>
    </row>
    <row r="208" spans="2:14" ht="13.5" thickBot="1" x14ac:dyDescent="0.25">
      <c r="C208" s="23">
        <f>SUM(C206:D207)</f>
        <v>968636.40999999992</v>
      </c>
      <c r="D208" s="21"/>
      <c r="E208" s="23">
        <f>SUM(E206:F207)</f>
        <v>334373.91000000003</v>
      </c>
    </row>
    <row r="209" spans="2:10" ht="13.5" thickTop="1" x14ac:dyDescent="0.2">
      <c r="C209" s="119"/>
      <c r="D209" s="19"/>
      <c r="E209" s="32"/>
      <c r="I209" s="120"/>
    </row>
    <row r="210" spans="2:10" x14ac:dyDescent="0.2">
      <c r="C210" s="119"/>
      <c r="D210" s="19"/>
      <c r="E210" s="32"/>
      <c r="I210" s="120"/>
    </row>
    <row r="211" spans="2:10" x14ac:dyDescent="0.2">
      <c r="C211" s="119"/>
      <c r="D211" s="19"/>
      <c r="E211" s="19"/>
    </row>
    <row r="212" spans="2:10" x14ac:dyDescent="0.2">
      <c r="B212" s="134" t="s">
        <v>183</v>
      </c>
      <c r="C212" s="134"/>
      <c r="D212" s="134"/>
      <c r="E212" s="134"/>
      <c r="F212" s="134"/>
      <c r="G212" s="10"/>
      <c r="H212" s="15"/>
      <c r="I212" s="15"/>
    </row>
    <row r="213" spans="2:10" ht="27.75" customHeight="1" x14ac:dyDescent="0.2">
      <c r="B213" s="136" t="s">
        <v>184</v>
      </c>
      <c r="C213" s="136"/>
      <c r="D213" s="136"/>
      <c r="E213" s="136"/>
      <c r="F213" s="136"/>
      <c r="G213" s="136"/>
    </row>
    <row r="214" spans="2:10" x14ac:dyDescent="0.2">
      <c r="B214" s="15"/>
      <c r="C214" s="121"/>
      <c r="D214" s="121"/>
      <c r="E214" s="121"/>
      <c r="F214" s="121"/>
      <c r="G214" s="16"/>
      <c r="H214" s="15"/>
    </row>
    <row r="215" spans="2:10" x14ac:dyDescent="0.2">
      <c r="B215" s="17" t="s">
        <v>78</v>
      </c>
      <c r="C215" s="18">
        <v>2022</v>
      </c>
      <c r="D215" s="18"/>
      <c r="E215" s="18">
        <v>2021</v>
      </c>
      <c r="F215" s="18"/>
      <c r="G215" s="16"/>
      <c r="H215" s="15"/>
    </row>
    <row r="216" spans="2:10" x14ac:dyDescent="0.2">
      <c r="B216" s="24" t="s">
        <v>185</v>
      </c>
      <c r="C216" s="70">
        <f>+C75</f>
        <v>438906.76</v>
      </c>
      <c r="D216" s="70"/>
      <c r="E216" s="70">
        <v>418018.63</v>
      </c>
      <c r="F216" s="70"/>
      <c r="G216" s="16"/>
      <c r="H216" s="15"/>
    </row>
    <row r="217" spans="2:10" x14ac:dyDescent="0.2">
      <c r="B217" s="24" t="s">
        <v>186</v>
      </c>
      <c r="C217" s="70">
        <f>+E75</f>
        <v>318304.56</v>
      </c>
      <c r="D217" s="70"/>
      <c r="E217" s="70">
        <v>420601.73</v>
      </c>
      <c r="F217" s="70"/>
      <c r="G217" s="16"/>
      <c r="H217" s="15"/>
    </row>
    <row r="218" spans="2:10" x14ac:dyDescent="0.2">
      <c r="B218" s="24" t="s">
        <v>187</v>
      </c>
      <c r="C218" s="70">
        <f>+G75</f>
        <v>84849.19</v>
      </c>
      <c r="D218" s="70"/>
      <c r="E218" s="70">
        <f>+G86</f>
        <v>809242.7</v>
      </c>
      <c r="F218" s="70"/>
      <c r="G218" s="16"/>
      <c r="H218" s="15"/>
    </row>
    <row r="219" spans="2:10" x14ac:dyDescent="0.2">
      <c r="B219" s="24" t="s">
        <v>188</v>
      </c>
      <c r="C219" s="70">
        <f>+F110</f>
        <v>0</v>
      </c>
      <c r="D219" s="70"/>
      <c r="E219" s="70">
        <v>274226.68</v>
      </c>
      <c r="F219" s="70"/>
      <c r="G219" s="16"/>
      <c r="H219" s="15"/>
    </row>
    <row r="220" spans="2:10" ht="13.5" thickBot="1" x14ac:dyDescent="0.25">
      <c r="B220" s="72" t="s">
        <v>98</v>
      </c>
      <c r="C220" s="74">
        <f>SUM(C216:C219)</f>
        <v>842060.51</v>
      </c>
      <c r="D220" s="70"/>
      <c r="E220" s="74">
        <f>SUM(E216:E219)</f>
        <v>1922089.74</v>
      </c>
      <c r="F220" s="70"/>
      <c r="G220" s="16"/>
      <c r="H220" s="15"/>
    </row>
    <row r="221" spans="2:10" ht="13.5" thickTop="1" x14ac:dyDescent="0.2">
      <c r="B221" s="15"/>
      <c r="C221" s="24"/>
      <c r="D221" s="24"/>
      <c r="E221" s="24"/>
      <c r="F221" s="24"/>
      <c r="G221" s="16"/>
      <c r="H221" s="15"/>
    </row>
    <row r="222" spans="2:10" x14ac:dyDescent="0.2">
      <c r="B222" s="15"/>
      <c r="C222" s="24"/>
      <c r="D222" s="24"/>
      <c r="E222" s="24"/>
      <c r="F222" s="24"/>
      <c r="G222" s="16"/>
      <c r="H222" s="15"/>
    </row>
    <row r="223" spans="2:10" x14ac:dyDescent="0.2">
      <c r="B223" s="134" t="s">
        <v>189</v>
      </c>
      <c r="C223" s="134"/>
      <c r="D223" s="134"/>
      <c r="E223" s="134"/>
      <c r="F223" s="134"/>
      <c r="G223" s="10"/>
      <c r="H223" s="15"/>
      <c r="I223" s="15"/>
    </row>
    <row r="224" spans="2:10" s="15" customFormat="1" x14ac:dyDescent="0.2">
      <c r="B224" s="11"/>
      <c r="G224" s="16"/>
      <c r="J224" s="16"/>
    </row>
    <row r="225" spans="2:7" ht="20.25" customHeight="1" x14ac:dyDescent="0.2">
      <c r="B225" s="135" t="s">
        <v>190</v>
      </c>
      <c r="C225" s="135"/>
      <c r="D225" s="135"/>
      <c r="E225" s="135"/>
      <c r="F225" s="135"/>
      <c r="G225" s="135"/>
    </row>
    <row r="227" spans="2:7" x14ac:dyDescent="0.2">
      <c r="B227" s="17" t="s">
        <v>78</v>
      </c>
      <c r="C227" s="18">
        <v>2022</v>
      </c>
      <c r="D227" s="18"/>
      <c r="E227" s="18">
        <v>2021</v>
      </c>
      <c r="F227" s="18"/>
    </row>
    <row r="228" spans="2:7" x14ac:dyDescent="0.2">
      <c r="B228" s="19" t="s">
        <v>191</v>
      </c>
      <c r="C228" s="20">
        <v>205592.35</v>
      </c>
      <c r="D228" s="20"/>
      <c r="E228" s="20">
        <v>46282.69</v>
      </c>
      <c r="F228" s="20"/>
    </row>
    <row r="229" spans="2:7" x14ac:dyDescent="0.2">
      <c r="B229" s="19" t="s">
        <v>192</v>
      </c>
      <c r="C229" s="20">
        <v>180599.58</v>
      </c>
      <c r="D229" s="20"/>
      <c r="E229" s="20">
        <v>122706.3</v>
      </c>
      <c r="F229" s="20"/>
    </row>
    <row r="230" spans="2:7" x14ac:dyDescent="0.2">
      <c r="B230" s="19" t="s">
        <v>193</v>
      </c>
      <c r="C230" s="20">
        <v>216350.06</v>
      </c>
      <c r="D230" s="20"/>
      <c r="E230" s="20">
        <v>175590.19</v>
      </c>
      <c r="F230" s="20"/>
    </row>
    <row r="231" spans="2:7" x14ac:dyDescent="0.2">
      <c r="B231" s="19" t="s">
        <v>194</v>
      </c>
      <c r="C231" s="20">
        <v>109799</v>
      </c>
      <c r="D231" s="20"/>
      <c r="E231" s="20">
        <v>57584</v>
      </c>
      <c r="F231" s="20"/>
    </row>
    <row r="232" spans="2:7" x14ac:dyDescent="0.2">
      <c r="B232" s="19" t="s">
        <v>195</v>
      </c>
      <c r="C232" s="20">
        <v>43600</v>
      </c>
      <c r="D232" s="20"/>
      <c r="E232" s="20">
        <v>20500</v>
      </c>
      <c r="F232" s="20"/>
    </row>
    <row r="233" spans="2:7" x14ac:dyDescent="0.2">
      <c r="B233" s="19" t="s">
        <v>196</v>
      </c>
      <c r="C233" s="20">
        <v>1041299.92</v>
      </c>
      <c r="D233" s="20"/>
      <c r="E233" s="20">
        <v>1032694.14</v>
      </c>
      <c r="F233" s="20"/>
    </row>
    <row r="234" spans="2:7" x14ac:dyDescent="0.2">
      <c r="B234" s="19" t="s">
        <v>197</v>
      </c>
      <c r="C234" s="20">
        <v>102660</v>
      </c>
      <c r="D234" s="20"/>
      <c r="E234" s="20">
        <v>113280</v>
      </c>
      <c r="F234" s="20"/>
    </row>
    <row r="235" spans="2:7" x14ac:dyDescent="0.2">
      <c r="B235" s="19" t="s">
        <v>198</v>
      </c>
      <c r="C235" s="20">
        <v>145485.09</v>
      </c>
      <c r="D235" s="20"/>
      <c r="E235" s="20">
        <v>153969.82999999999</v>
      </c>
      <c r="F235" s="20"/>
    </row>
    <row r="236" spans="2:7" x14ac:dyDescent="0.2">
      <c r="B236" s="19" t="s">
        <v>199</v>
      </c>
      <c r="C236" s="20">
        <v>365713.5</v>
      </c>
      <c r="D236" s="20"/>
      <c r="E236" s="20">
        <v>318864.67</v>
      </c>
      <c r="F236" s="20"/>
    </row>
    <row r="237" spans="2:7" x14ac:dyDescent="0.2">
      <c r="B237" s="122" t="s">
        <v>200</v>
      </c>
      <c r="C237" s="20">
        <v>319416.56</v>
      </c>
      <c r="D237" s="20"/>
      <c r="E237" s="20">
        <v>59978.85</v>
      </c>
      <c r="F237" s="20"/>
    </row>
    <row r="238" spans="2:7" x14ac:dyDescent="0.2">
      <c r="B238" s="122" t="s">
        <v>201</v>
      </c>
      <c r="C238" s="20">
        <v>15292.8</v>
      </c>
      <c r="D238" s="20"/>
      <c r="E238" s="20"/>
      <c r="F238" s="20"/>
    </row>
    <row r="239" spans="2:7" x14ac:dyDescent="0.2">
      <c r="B239" s="19" t="s">
        <v>202</v>
      </c>
      <c r="C239" s="20">
        <v>22420</v>
      </c>
      <c r="D239" s="20"/>
      <c r="E239" s="20">
        <v>56050</v>
      </c>
      <c r="F239" s="20"/>
    </row>
    <row r="240" spans="2:7" x14ac:dyDescent="0.2">
      <c r="B240" s="113" t="s">
        <v>203</v>
      </c>
      <c r="C240" s="14">
        <v>618384.24</v>
      </c>
      <c r="D240" s="20"/>
      <c r="E240" s="20"/>
      <c r="F240" s="20"/>
    </row>
    <row r="241" spans="2:10" x14ac:dyDescent="0.2">
      <c r="B241" s="19" t="s">
        <v>204</v>
      </c>
      <c r="C241" s="20">
        <v>0</v>
      </c>
      <c r="D241" s="20"/>
      <c r="E241" s="20">
        <v>26001.3</v>
      </c>
      <c r="F241" s="20"/>
    </row>
    <row r="242" spans="2:10" x14ac:dyDescent="0.2">
      <c r="B242" s="19" t="s">
        <v>205</v>
      </c>
      <c r="C242" s="20">
        <v>94920.38</v>
      </c>
      <c r="D242" s="20"/>
      <c r="E242" s="20">
        <v>0</v>
      </c>
      <c r="F242" s="20"/>
    </row>
    <row r="243" spans="2:10" x14ac:dyDescent="0.2">
      <c r="B243" s="19" t="s">
        <v>206</v>
      </c>
      <c r="C243" s="20">
        <v>46875.5</v>
      </c>
      <c r="D243" s="20"/>
      <c r="E243" s="20">
        <v>48292</v>
      </c>
      <c r="F243" s="20"/>
    </row>
    <row r="244" spans="2:10" x14ac:dyDescent="0.2">
      <c r="B244" s="19" t="s">
        <v>207</v>
      </c>
      <c r="C244" s="20">
        <v>0</v>
      </c>
      <c r="D244" s="20"/>
      <c r="E244" s="20">
        <v>135926.98000000001</v>
      </c>
      <c r="F244" s="20"/>
    </row>
    <row r="245" spans="2:10" x14ac:dyDescent="0.2">
      <c r="B245" s="19" t="s">
        <v>208</v>
      </c>
      <c r="C245" s="20">
        <v>0</v>
      </c>
      <c r="D245" s="20"/>
      <c r="E245" s="20"/>
      <c r="F245" s="20"/>
    </row>
    <row r="246" spans="2:10" ht="13.5" thickBot="1" x14ac:dyDescent="0.25">
      <c r="B246" s="35" t="s">
        <v>98</v>
      </c>
      <c r="C246" s="74">
        <f>SUM(C228:C245)</f>
        <v>3528408.9799999995</v>
      </c>
      <c r="D246" s="25"/>
      <c r="E246" s="74">
        <f>SUM(E228:E245)</f>
        <v>2367720.9499999997</v>
      </c>
      <c r="F246" s="21"/>
    </row>
    <row r="247" spans="2:10" ht="13.5" thickTop="1" x14ac:dyDescent="0.2">
      <c r="B247" s="19"/>
      <c r="C247" s="123"/>
      <c r="D247" s="19"/>
      <c r="E247" s="19"/>
      <c r="F247" s="19"/>
    </row>
    <row r="248" spans="2:10" x14ac:dyDescent="0.2">
      <c r="C248" s="103"/>
    </row>
    <row r="249" spans="2:10" s="15" customFormat="1" x14ac:dyDescent="0.2">
      <c r="C249" s="124"/>
      <c r="G249" s="16"/>
      <c r="J249" s="16"/>
    </row>
    <row r="250" spans="2:10" s="15" customFormat="1" x14ac:dyDescent="0.2">
      <c r="C250" s="18">
        <v>2022</v>
      </c>
      <c r="D250" s="18"/>
      <c r="E250" s="18">
        <v>2021</v>
      </c>
      <c r="G250" s="16"/>
      <c r="J250" s="16"/>
    </row>
    <row r="251" spans="2:10" s="15" customFormat="1" ht="13.5" thickBot="1" x14ac:dyDescent="0.25">
      <c r="C251" s="125"/>
      <c r="D251" s="125"/>
      <c r="E251" s="125"/>
      <c r="G251" s="16"/>
      <c r="J251" s="16"/>
    </row>
    <row r="252" spans="2:10" s="15" customFormat="1" ht="13.5" thickTop="1" x14ac:dyDescent="0.2">
      <c r="B252" s="11" t="s">
        <v>209</v>
      </c>
      <c r="C252" s="126">
        <f>C188+C208+C220+C246</f>
        <v>34623467.370000005</v>
      </c>
      <c r="D252" s="11"/>
      <c r="E252" s="126">
        <f>E188+E208+E220+E246</f>
        <v>30605049.59999999</v>
      </c>
      <c r="F252" s="11"/>
      <c r="G252" s="16"/>
      <c r="J252" s="16"/>
    </row>
    <row r="253" spans="2:10" s="15" customFormat="1" x14ac:dyDescent="0.2">
      <c r="C253" s="127"/>
      <c r="G253" s="16"/>
      <c r="J253" s="16"/>
    </row>
    <row r="254" spans="2:10" s="15" customFormat="1" x14ac:dyDescent="0.2">
      <c r="C254" s="127"/>
      <c r="G254" s="16"/>
      <c r="J254" s="16"/>
    </row>
  </sheetData>
  <mergeCells count="12">
    <mergeCell ref="B225:G225"/>
    <mergeCell ref="B2:E2"/>
    <mergeCell ref="B66:I66"/>
    <mergeCell ref="B142:G142"/>
    <mergeCell ref="B149:G149"/>
    <mergeCell ref="B172:E172"/>
    <mergeCell ref="B190:G191"/>
    <mergeCell ref="B195:F195"/>
    <mergeCell ref="B196:E196"/>
    <mergeCell ref="B212:F212"/>
    <mergeCell ref="B213:G213"/>
    <mergeCell ref="B223:F223"/>
  </mergeCells>
  <pageMargins left="0.70866141732283472" right="0.70866141732283472" top="0.74803149606299213" bottom="0.74803149606299213" header="0.31496062992125984" footer="0.31496062992125984"/>
  <pageSetup scale="80" orientation="portrait" r:id="rId1"/>
  <ignoredErrors>
    <ignoredError sqref="E7 C36:E36 C147:E147 C188:E188 C206:E206 C246:E246" formulaRange="1"/>
    <ignoredError sqref="I61 I8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Notas 1-6 Historia</vt:lpstr>
      <vt:lpstr>Notas 7-18</vt:lpstr>
    </vt:vector>
  </TitlesOfParts>
  <Company>IGN-JJHM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 Castro</dc:creator>
  <cp:lastModifiedBy>Brenda Matos</cp:lastModifiedBy>
  <dcterms:created xsi:type="dcterms:W3CDTF">2022-07-15T18:25:25Z</dcterms:created>
  <dcterms:modified xsi:type="dcterms:W3CDTF">2022-07-15T18:30:09Z</dcterms:modified>
</cp:coreProperties>
</file>