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j.yens\OneDrive - Instituto Geografico Nacional José Joaquín Hungría Morell\IGN - Portal WEB\Portal Transparencia\2023\Junio\Estados financieros\"/>
    </mc:Choice>
  </mc:AlternateContent>
  <xr:revisionPtr revIDLastSave="0" documentId="13_ncr:1_{699646D5-6E20-4C2A-82C3-1D9137E47E06}" xr6:coauthVersionLast="36" xr6:coauthVersionMax="36" xr10:uidLastSave="{00000000-0000-0000-0000-000000000000}"/>
  <bookViews>
    <workbookView xWindow="0" yWindow="0" windowWidth="28800" windowHeight="11625" xr2:uid="{2CEA1EF2-39BD-400D-B1E3-73718B629124}"/>
  </bookViews>
  <sheets>
    <sheet name="Notas 1-6 Historia" sheetId="1" r:id="rId1"/>
    <sheet name="Notas 7-19" sheetId="2" r:id="rId2"/>
    <sheet name="Cuentas Por Pagar" sheetId="3" r:id="rId3"/>
    <sheet name="Inventario" sheetId="4" r:id="rId4"/>
  </sheets>
  <externalReferences>
    <externalReference r:id="rId5"/>
    <externalReference r:id="rId6"/>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7" i="4" l="1"/>
  <c r="H249" i="4"/>
  <c r="H222" i="4"/>
  <c r="H98" i="4"/>
  <c r="H181" i="4" s="1"/>
  <c r="E27" i="3" l="1"/>
  <c r="J25" i="3"/>
  <c r="E14" i="3"/>
  <c r="E25" i="3" s="1"/>
  <c r="E229" i="2" l="1"/>
  <c r="C229" i="2"/>
  <c r="C200" i="2"/>
  <c r="E199" i="2"/>
  <c r="E201" i="2" s="1"/>
  <c r="C198" i="2"/>
  <c r="C197" i="2"/>
  <c r="C181" i="2"/>
  <c r="E177" i="2"/>
  <c r="C176" i="2"/>
  <c r="C183" i="2" s="1"/>
  <c r="C188" i="2" s="1"/>
  <c r="E175" i="2"/>
  <c r="C175" i="2"/>
  <c r="E161" i="2"/>
  <c r="C161" i="2"/>
  <c r="E145" i="2"/>
  <c r="C145" i="2"/>
  <c r="E135" i="2"/>
  <c r="C132" i="2"/>
  <c r="C135" i="2" s="1"/>
  <c r="C117" i="2"/>
  <c r="E116" i="2"/>
  <c r="C116" i="2"/>
  <c r="E115" i="2"/>
  <c r="C115" i="2"/>
  <c r="E106" i="2"/>
  <c r="C104" i="2"/>
  <c r="C106" i="2" s="1"/>
  <c r="C107" i="2" s="1"/>
  <c r="C108" i="2" s="1"/>
  <c r="E102" i="2"/>
  <c r="C102" i="2"/>
  <c r="G90" i="2"/>
  <c r="E90" i="2"/>
  <c r="C90" i="2"/>
  <c r="I89" i="2"/>
  <c r="I88" i="2"/>
  <c r="I90" i="2" s="1"/>
  <c r="I87" i="2"/>
  <c r="H86" i="2"/>
  <c r="G86" i="2"/>
  <c r="F86" i="2"/>
  <c r="E86" i="2"/>
  <c r="C86" i="2"/>
  <c r="C91" i="2" s="1"/>
  <c r="I85" i="2"/>
  <c r="I84" i="2"/>
  <c r="I86" i="2" s="1"/>
  <c r="I91" i="2" s="1"/>
  <c r="C78" i="2"/>
  <c r="G77" i="2"/>
  <c r="C199" i="2" s="1"/>
  <c r="G76" i="2"/>
  <c r="E76" i="2"/>
  <c r="E78" i="2" s="1"/>
  <c r="G74" i="2"/>
  <c r="E74" i="2"/>
  <c r="C74" i="2"/>
  <c r="I73" i="2"/>
  <c r="I72" i="2"/>
  <c r="I71" i="2"/>
  <c r="G61" i="2"/>
  <c r="E61" i="2"/>
  <c r="C61" i="2"/>
  <c r="C62" i="2" s="1"/>
  <c r="I60" i="2"/>
  <c r="I59" i="2"/>
  <c r="G57" i="2"/>
  <c r="E57" i="2"/>
  <c r="I55" i="2"/>
  <c r="I54" i="2"/>
  <c r="I57" i="2" s="1"/>
  <c r="H49" i="2"/>
  <c r="C49" i="2"/>
  <c r="C34" i="2" s="1"/>
  <c r="C37" i="2" s="1"/>
  <c r="G48" i="2"/>
  <c r="E48" i="2"/>
  <c r="I48" i="2" s="1"/>
  <c r="I47" i="2"/>
  <c r="I46" i="2"/>
  <c r="G44" i="2"/>
  <c r="G49" i="2" s="1"/>
  <c r="E44" i="2"/>
  <c r="E49" i="2" s="1"/>
  <c r="I43" i="2"/>
  <c r="I42" i="2"/>
  <c r="E27" i="2"/>
  <c r="C27" i="2"/>
  <c r="E19" i="2"/>
  <c r="C19" i="2"/>
  <c r="E8" i="2"/>
  <c r="C8" i="2"/>
  <c r="C177" i="2" l="1"/>
  <c r="G78" i="2"/>
  <c r="G79" i="2" s="1"/>
  <c r="I44" i="2"/>
  <c r="I49" i="2" s="1"/>
  <c r="I74" i="2"/>
  <c r="E79" i="2"/>
  <c r="G91" i="2"/>
  <c r="G62" i="2"/>
  <c r="I61" i="2"/>
  <c r="C79" i="2"/>
  <c r="E107" i="2"/>
  <c r="E91" i="2"/>
  <c r="C118" i="2"/>
  <c r="E118" i="2"/>
  <c r="C201" i="2"/>
  <c r="E234" i="2"/>
  <c r="E62" i="2"/>
  <c r="I62" i="2" s="1"/>
  <c r="I76" i="2"/>
  <c r="E34" i="2"/>
  <c r="E37" i="2" s="1"/>
  <c r="I77" i="2"/>
  <c r="I78" i="2" l="1"/>
  <c r="I79" i="2" s="1"/>
  <c r="C2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Moreno</author>
  </authors>
  <commentList>
    <comment ref="G11" authorId="0" shapeId="0" xr:uid="{AEE35BC8-EAA6-4E17-A117-0F0D97BF4BB4}">
      <text>
        <r>
          <rPr>
            <b/>
            <sz val="9"/>
            <color indexed="81"/>
            <rFont val="Tahoma"/>
            <family val="2"/>
          </rPr>
          <t>Altagracia Bido:</t>
        </r>
        <r>
          <rPr>
            <sz val="9"/>
            <color indexed="81"/>
            <rFont val="Tahoma"/>
            <family val="2"/>
          </rPr>
          <t xml:space="preserve">
no esta en el detalle de esta cuenta en el estado financiero.</t>
        </r>
      </text>
    </comment>
  </commentList>
</comments>
</file>

<file path=xl/sharedStrings.xml><?xml version="1.0" encoding="utf-8"?>
<sst xmlns="http://schemas.openxmlformats.org/spreadsheetml/2006/main" count="1118" uniqueCount="719">
  <si>
    <r>
      <t>INSTITUTO GEOGRÁFICO NACIONAL</t>
    </r>
    <r>
      <rPr>
        <sz val="11"/>
        <color rgb="FF000000"/>
        <rFont val="Times New Roman"/>
        <family val="1"/>
      </rPr>
      <t> </t>
    </r>
  </si>
  <si>
    <r>
      <t>“José Joaquín Hungría Morell”</t>
    </r>
    <r>
      <rPr>
        <sz val="11"/>
        <color rgb="FF000000"/>
        <rFont val="Times New Roman"/>
        <family val="1"/>
      </rPr>
      <t> </t>
    </r>
  </si>
  <si>
    <t>Notas Estados Financieros Corte Junio 2023-2022</t>
  </si>
  <si>
    <t>NOTA 1: Entidad Económica</t>
  </si>
  <si>
    <t>El Instituto Geográfico Nacional José Joaquín Hungría Morell (IGN-JJHM), se crea mediante la Ley 208-14, d/f 30 de junio 2014, como un organismo público descentralizado, con autonomía administrativa, técnica, económica y financiera, con personalidad jurídica propia y con plena capacidad de obrar para cumplir sus obligaciones, iniciando sus operaciones en enero 2016. </t>
  </si>
  <si>
    <t>Está adscrito al Ministerio de Economía Planificación y Desarrollo, quien ejercerá sobre ésta la potestad de tutela, a los fines de verificar que su funcionamiento se ajuste con las disposiciones legales establecidas.  </t>
  </si>
  <si>
    <t>El Instituto Geográfico Nacional José Joaquín Hungría Morell (IGN-JJHM), es el órgano del Estado dominicano, responsable de la formulación de las políticas y las acciones que de ellas se deriven en las áreas de Geografía, Cartografía y Geodesia y sus aplicaciones, así como de la planificación, organización, dirección, coordinación, ejecución, aprobación y control de las actividades encaminadas a la elaboración de la cartografía nacional y del archivo de datos geográficos del país.  </t>
  </si>
  <si>
    <t>Además, realiza el Levantamiento Cartográfico por métodos convencionales y aquellos que surgieren producto de los avances tecnológicos, relacionados con estudios de las Ciencias Geográficas y que el país requiere para su desarrollo sostenible. </t>
  </si>
  <si>
    <t>La Cartografía concerniente a la seguridad del país y que cuya información responda a fines estratégicos militares del estado dominicano corresponde al Ministerio de las Fuerzas Armadas.</t>
  </si>
  <si>
    <t>Funciones del Instituto Geográfico Nacional José Joaquín Hungría Morell (IGN-JJHM): </t>
  </si>
  <si>
    <t>1) Establecer políticas generales tendentes al fortalecimiento, protección y desarrollo en las áreas de Geografía, Cartografía y Geodesia.  </t>
  </si>
  <si>
    <t>2) Organizar las actividades encaminadas al perfeccionamiento y fortalecimiento del Sistema Geodésico Nacional.  </t>
  </si>
  <si>
    <t>3) Promover por métodos convencionales, relaciones con organismos oficiales y privados, asesorías técnicas, investigaciones nacionales y extranjeras, especialización promocional, educación, y la integración de la sociedad al conocimiento y cuidado en los campos de su actividad.</t>
  </si>
  <si>
    <t>4) Apoyar a organismos en las tomas de decisiones sobre el área de su competencia. </t>
  </si>
  <si>
    <t>5) Regular todo lo relativo a la preparación, edición y emisión de la Cartografía Nacional y del Archivo de Datos Geográficos del país.  </t>
  </si>
  <si>
    <t>6) Cumplir cualquier otra función que le sea atribuida en el marco de las leyes y el reglamento de aplicación.  </t>
  </si>
  <si>
    <r>
      <t>Ubicación Geográfica</t>
    </r>
    <r>
      <rPr>
        <b/>
        <sz val="11"/>
        <rFont val="Times New Roman"/>
        <family val="1"/>
      </rPr>
      <t> </t>
    </r>
  </si>
  <si>
    <t>El Instituto Geográfico Nacional José Joaquín Hungría Morell (IGN-JJHM) está ubicado en la Calle Jonás Salk esq.  Benigno Filomeno de Rojas, No. 101, Zona Universitaria, Santo Domingo, República Dominicana. </t>
  </si>
  <si>
    <r>
      <t>Funcionarios que lo integran</t>
    </r>
    <r>
      <rPr>
        <sz val="11"/>
        <rFont val="Times New Roman"/>
        <family val="1"/>
      </rPr>
      <t> </t>
    </r>
  </si>
  <si>
    <t>Bolívar Troncoso Morales              Director General </t>
  </si>
  <si>
    <t>María Lajara de Ruiz                      Encargada Administrativa Financiera </t>
  </si>
  <si>
    <t>Brenda Y. Matos De Ogando         Encargada De Contabilidad </t>
  </si>
  <si>
    <r>
      <t>Nota 2. Base de preparación de los Estados Financieros</t>
    </r>
    <r>
      <rPr>
        <sz val="11"/>
        <color rgb="FF000000"/>
        <rFont val="Times New Roman"/>
        <family val="1"/>
      </rPr>
      <t> </t>
    </r>
  </si>
  <si>
    <t>La formulación de los Estados Financieros, de los cuales forman parte las presentes notas, se basan fundamentalmente, en la normativa contable emitida por la Dirección General de Contabilidad Gubernamental (DIGECOG) y hasta donde es posible su aplicación, en las Normas Internacionales de Contabilidad para el Sector Público (NICSP). </t>
  </si>
  <si>
    <t>Los Estados Financieros están elaborados de conformidad con la ley 126-01, su Reglamento de Aplicación y las Normas de Corte semestral, emitidas por DIGECOG para el periodo 2022. </t>
  </si>
  <si>
    <t>El método utilizado para la presentación, de los Estados financieros es sobre la base de acumulación o devengo, conforme a las estipulaciones de las NICSP 24. </t>
  </si>
  <si>
    <t>Esta institución presenta su presupuesto aprobado según la base contable de efectivo, siguiendo una clasificación de pago por objeto. El presupuesto aprobado cubre el periodo que va desde el 1 de enero al 31 de diciembre 2023-2022. Y es incluido como información suplementaria en los Estados Financieros y sus notas.  </t>
  </si>
  <si>
    <t>  </t>
  </si>
  <si>
    <r>
      <t>Nota 3. Moneda Funcional y de Presentación</t>
    </r>
    <r>
      <rPr>
        <sz val="11"/>
        <color rgb="FF000000"/>
        <rFont val="Times New Roman"/>
        <family val="1"/>
      </rPr>
      <t>. </t>
    </r>
  </si>
  <si>
    <t>La moneda funcional de la Entidad es peso dominicano (RD$) es la moneda de curso legal de la Republica Dominicana, por lo que todas las cifras presentadas en los estados financieros presentados están expresadas en dicha moneda. </t>
  </si>
  <si>
    <r>
      <t>Nota 4. Uso estimado y Juicio </t>
    </r>
    <r>
      <rPr>
        <sz val="11"/>
        <color rgb="FF000000"/>
        <rFont val="Times New Roman"/>
        <family val="1"/>
      </rPr>
      <t> </t>
    </r>
  </si>
  <si>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</si>
  <si>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 </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</si>
  <si>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</si>
  <si>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 </t>
  </si>
  <si>
    <t>Cuando se mide el valor razonable de un activo o pasivo, Instituto Geográfico Nacional José Joaquín Hungría Morell (IGN-JJHM), utiliza, siempre que sea posible, precios cotizados en un mercado activo.  </t>
  </si>
  <si>
    <t>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</si>
  <si>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 </t>
  </si>
  <si>
    <t>Nivel 1: Precios cotizados (no-ajustados) en mercados activos para activos o pasivos idénticos. </t>
  </si>
  <si>
    <t>Nivel 2: Datos diferentes de los precios cotizados incluidos en el Nivel 1, que sean observables para el activo o pasivo, ya sea directa (precios) o indirectamente (derivados de los precios). </t>
  </si>
  <si>
    <t>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</si>
  <si>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t>
  </si>
  <si>
    <t>Instituto Geográfico Nacional José Joaquín Hungría Morell (IGN-JJHM), reconoce las transferencias entre los niveles de la jerarquía del valor razonable al final del período sobre el que se informa durante el que ocurrió el cambio. </t>
  </si>
  <si>
    <r>
      <t>Nota 5. Base de medición</t>
    </r>
    <r>
      <rPr>
        <sz val="11"/>
        <color rgb="FF000000"/>
        <rFont val="Times New Roman"/>
        <family val="1"/>
      </rPr>
      <t> </t>
    </r>
  </si>
  <si>
    <t>Estos estados financieros han sido preparados sobre la base del costo histórico. </t>
  </si>
  <si>
    <r>
      <t>Nota 6. Resumen de políticas contables significativas</t>
    </r>
    <r>
      <rPr>
        <sz val="11"/>
        <color rgb="FF000000"/>
        <rFont val="Times New Roman"/>
        <family val="1"/>
      </rPr>
      <t> </t>
    </r>
  </si>
  <si>
    <t>Aquí se detalla todo lo relacionado con las principales políticas contables significativas, aplicadas consistentemente a los períodos sobre los que se informa. </t>
  </si>
  <si>
    <t>Las informaciones para la elaboración de dichos estados fueron extraídas y validada de los Sistema de Administración de Bienes (SIAB) y el SIGEF. </t>
  </si>
  <si>
    <r>
      <t>Cuentas por cobrar y por pagar</t>
    </r>
    <r>
      <rPr>
        <sz val="11"/>
        <color rgb="FF000000"/>
        <rFont val="Times New Roman"/>
        <family val="1"/>
      </rPr>
      <t> </t>
    </r>
  </si>
  <si>
    <t>Los pasivos son reconocidos cuando se ha recibido el bien o servicio que los genera, independiente del momento en el que se realiza el pago. </t>
  </si>
  <si>
    <t>Los pasivos son dados de baja cuando los compromisos son saldados o expira el compromiso. </t>
  </si>
  <si>
    <r>
      <t>Mobiliarios y equipos</t>
    </r>
    <r>
      <rPr>
        <sz val="11"/>
        <rFont val="Times New Roman"/>
        <family val="1"/>
      </rPr>
      <t> </t>
    </r>
  </si>
  <si>
    <r>
      <t>Reconocimiento y medición</t>
    </r>
    <r>
      <rPr>
        <sz val="11"/>
        <rFont val="Times New Roman"/>
        <family val="1"/>
      </rPr>
      <t> </t>
    </r>
  </si>
  <si>
    <t>Las partidas de mobiliarios y equipos son medidas al costo de adquisición menos la depreciación acumulada y pérdidas por deterioro. </t>
  </si>
  <si>
    <t>Si partes significativas de un elemento de mobiliarios y equipos tiene vida útil diferente, se contabiliza como elementos separados de mobiliarios y equipos. </t>
  </si>
  <si>
    <t>Cualquier ganancia o pérdida procedente de la disposición de un elemento de mobiliarios y equipos (calculada como la diferencia entre el valor obtenido de la disposición y el valor en libros del activo) se reconoce en resultados. </t>
  </si>
  <si>
    <r>
      <t>Costos posteriores</t>
    </r>
    <r>
      <rPr>
        <sz val="11"/>
        <color rgb="FF000000"/>
        <rFont val="Times New Roman"/>
        <family val="1"/>
      </rPr>
      <t> </t>
    </r>
  </si>
  <si>
    <t>Los desembolsos posteriores se capitalizan solo si es probable que el Instituto Geográfico Nacional José Joaquín Hungría Morell (IGN-JJHM), reciba los beneficios económicos futuros asociados con los costos. Las reparaciones y mantenimientos continuos se registran como gastos en resultados cuando se incurren.  </t>
  </si>
  <si>
    <r>
      <t>Depreciación</t>
    </r>
    <r>
      <rPr>
        <sz val="11"/>
        <color rgb="FF000000"/>
        <rFont val="Times New Roman"/>
        <family val="1"/>
      </rPr>
      <t> </t>
    </r>
  </si>
  <si>
    <t>La depreciación se calcula sobre el monto depreciable, que corresponde al costo de un activo u otro monto que se sustituye por el costo menos su valor residual. </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</si>
  <si>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 </t>
  </si>
  <si>
    <t>Los elementos de mobiliarios y equipos se deprecian desde la fecha en la que estén instalados y listos para su uso o en el caso de activos construidos internamente, desde la fecha que el activo esté completado y en condiciones de ser usado. </t>
  </si>
  <si>
    <t>El estimado de vidas útiles de los mobiliarios y equipos, es como sigue: </t>
  </si>
  <si>
    <r>
      <t>Tipo de activo</t>
    </r>
    <r>
      <rPr>
        <sz val="11"/>
        <rFont val="Times New Roman"/>
        <family val="1"/>
      </rPr>
      <t xml:space="preserve">                                Años de vida útil </t>
    </r>
  </si>
  <si>
    <t>Mobiliarios y equipos                              4-10 </t>
  </si>
  <si>
    <t>Los métodos de depreciación, las vidas útiles y los valores residuales son revisados anualmente y se ajustan si es necesario. </t>
  </si>
  <si>
    <r>
      <t>Otros activos</t>
    </r>
    <r>
      <rPr>
        <sz val="11"/>
        <color rgb="FF000000"/>
        <rFont val="Times New Roman"/>
        <family val="1"/>
      </rPr>
      <t> </t>
    </r>
  </si>
  <si>
    <t>Los otros activos adquiridos por Instituto Geográfico Nacional José Joaquín Hungría Morell (IGN-JJHM), son medidos al costo menos su amortización acumulada y las pérdidas acumuladas por deterioro. Estos corresponden a licencias, programas y software. </t>
  </si>
  <si>
    <r>
      <t>Desembolsos posteriores</t>
    </r>
    <r>
      <rPr>
        <sz val="11"/>
        <color rgb="FF000000"/>
        <rFont val="Times New Roman"/>
        <family val="1"/>
      </rPr>
      <t> </t>
    </r>
  </si>
  <si>
    <t>Los desembolsos posteriores son capitalizados solo cuando aumentan los beneficios económicos futuros incorporados en el activo específico relacionado con dichos desembolsos. </t>
  </si>
  <si>
    <t>Amortización</t>
  </si>
  <si>
    <t>La amortización se calcula sobre el monto depreciable, que corresponde al costo de un activo menos su valor residual. </t>
  </si>
  <si>
    <t>La amortización es reconocida en el resultado sobre la base del método de línea recta.  </t>
  </si>
  <si>
    <t>La vida útil estimada de las licencias, programas y software abarca un período de 5 a 10 años. </t>
  </si>
  <si>
    <t>El método de amortización, la vida útil y el valor residual son revisados anualmente, si existe evidencia de algún cambio y se ajustan, si es necesario. </t>
  </si>
  <si>
    <t>La información contable presentada se refiere a bienes, derechos y obligaciones que poseen valor económico, susceptibles de ser valuados objetivamente en términos monetarios. </t>
  </si>
  <si>
    <t>Nota #7 Efectivo y equivalentes de efectivo.</t>
  </si>
  <si>
    <t>Un detalle del efectivo y equivalente de efectivo al 30 de junio del 2023 y 2022 es como sigue:</t>
  </si>
  <si>
    <t xml:space="preserve">                    Descripción                                                                                   </t>
  </si>
  <si>
    <t>Sub cuenta Unica del tesoro 0100206000</t>
  </si>
  <si>
    <t>Sub cuenta Unica del tesoro 0100206001</t>
  </si>
  <si>
    <t>Sub cuenta Unica del tesoro 7267001001</t>
  </si>
  <si>
    <t>Nota #8  Inventario</t>
  </si>
  <si>
    <t>Un detalle de las cuenta de inventario al 30 de junio del 2023 y 2022, es como sigue:</t>
  </si>
  <si>
    <t>Balance Inicial (Materiales y suministros) consumo</t>
  </si>
  <si>
    <t xml:space="preserve">Mas:compra </t>
  </si>
  <si>
    <t>Consumo</t>
  </si>
  <si>
    <t>Inventario final</t>
  </si>
  <si>
    <t>Nota #9  Cuentas por Cobrar</t>
  </si>
  <si>
    <t>Un detalle de los pagos anticipados al 30 de junio del 2023 y 2022, es como sigue:</t>
  </si>
  <si>
    <t>Asignacion de cuota Ministerios</t>
  </si>
  <si>
    <t>Nota #10  Pagos Anticipados</t>
  </si>
  <si>
    <t>Depositos y  Fianzas</t>
  </si>
  <si>
    <t>Seguro Bienes Muebles</t>
  </si>
  <si>
    <t>Licencias Informaticas</t>
  </si>
  <si>
    <t>Total</t>
  </si>
  <si>
    <t>Fianzas  y depositos</t>
  </si>
  <si>
    <t>Seguros de bienes muebles</t>
  </si>
  <si>
    <t>Licencias de Informatica</t>
  </si>
  <si>
    <t>Costos:</t>
  </si>
  <si>
    <t>Costos de adquisicion</t>
  </si>
  <si>
    <t>Adiciones</t>
  </si>
  <si>
    <t>-</t>
  </si>
  <si>
    <t>Saldo final periodo</t>
  </si>
  <si>
    <t>Depreciacion acumulada al inicio del periodo</t>
  </si>
  <si>
    <t>Cargo del periodo</t>
  </si>
  <si>
    <t>Saldo final del periodo</t>
  </si>
  <si>
    <t>Pagos Anticipado netos</t>
  </si>
  <si>
    <t>Seguros de Bienes muebles</t>
  </si>
  <si>
    <t>Nota #11 Propiedad planta y equipo</t>
  </si>
  <si>
    <t>Un detalle de los activos fijos al 30 de junio del 2023 y 2022 es como sigue:</t>
  </si>
  <si>
    <t>Maquinarias y Equipos</t>
  </si>
  <si>
    <t>Mob. Y equipos de ofic.</t>
  </si>
  <si>
    <t>Equipos Transp. Y Otros</t>
  </si>
  <si>
    <t>Costos de Adquisicion 2022</t>
  </si>
  <si>
    <t>Otros</t>
  </si>
  <si>
    <t>Saldo al final del periodo</t>
  </si>
  <si>
    <t>Dep. Acum. Al inicio del periodo</t>
  </si>
  <si>
    <t>Prop. Planta y equipos netos 2023</t>
  </si>
  <si>
    <t>Costos de Adquisicion 2021</t>
  </si>
  <si>
    <t>Prop. Plata y equipos netos 2022</t>
  </si>
  <si>
    <t>Nota #12 Activos Intangibles</t>
  </si>
  <si>
    <t>Un detalle de las partidas de activos intangibles al 30 de junio de 2023 y 2022 es como sigue:</t>
  </si>
  <si>
    <t>Costo de Adquisicion Bienes Intagibles(Programas de Software)</t>
  </si>
  <si>
    <t>Saldo al final del Periodo</t>
  </si>
  <si>
    <t xml:space="preserve">Depreciación Acumulada al inicio del Periodo </t>
  </si>
  <si>
    <t>Cargo depreciación del Periodo</t>
  </si>
  <si>
    <t xml:space="preserve">Saldo al final del Periodo </t>
  </si>
  <si>
    <t xml:space="preserve">Activos Intagibles </t>
  </si>
  <si>
    <t>Nota#  13 Cuentas por Pagar a Corto Plazo</t>
  </si>
  <si>
    <t>Un detalle de las partidas Cuentas por Pagar a Corto Plazo al 30 de junio de 2023 y 2022 es como sigue:</t>
  </si>
  <si>
    <t>Cuentas por Pagar</t>
  </si>
  <si>
    <t>Nomina Por Pagar</t>
  </si>
  <si>
    <t>Sector Privado</t>
  </si>
  <si>
    <t>Instituciones de la Seguridad Social</t>
  </si>
  <si>
    <t xml:space="preserve">Nota#  14 Patrimonio Institucional </t>
  </si>
  <si>
    <t>Un detalle de las partidas del patrimonio institucional al 30 de junio de 2023 y 2022 es como sigue:</t>
  </si>
  <si>
    <t>Resultado Positivo (Ahorro) Negativo (Desahorro)</t>
  </si>
  <si>
    <t>Resultados Acumulados</t>
  </si>
  <si>
    <t>Ajuste al patrimonio</t>
  </si>
  <si>
    <t xml:space="preserve">Nota# 15  Ingresos </t>
  </si>
  <si>
    <t>Un detalle de las partidas de ingresos al 30 de junio 2023 y 2022 es como sigue:</t>
  </si>
  <si>
    <t>Transferencias Corrientes del  Gobierno Central</t>
  </si>
  <si>
    <t>Nota: La diferencia de 5,633,116.00 corresponde a la asignacion del mes de junio que al momento del corte aun no se ve reflejado en el moviemto finaciero del SIGEF.</t>
  </si>
  <si>
    <t xml:space="preserve"> Nota # 16 Sueldos, Salarios y beneficios a empleados</t>
  </si>
  <si>
    <t>Un detalle de las cuentas sueldos, salarios, beneficios a empleados al 30 de junio 2023 y 2022 es como sigue:</t>
  </si>
  <si>
    <t xml:space="preserve">Sueldos Fijos                                                                                                 </t>
  </si>
  <si>
    <t>Sueldo al personal contratado</t>
  </si>
  <si>
    <t>Compensacion por Servicios de Seguridad</t>
  </si>
  <si>
    <t>Contribuciones al seguro de salud</t>
  </si>
  <si>
    <t>Contribuciones al seguro de pensiones</t>
  </si>
  <si>
    <t>Contribuciones al seguro riesgos laborales</t>
  </si>
  <si>
    <t>Incentivo por Rendimiento Individual</t>
  </si>
  <si>
    <t xml:space="preserve">Vacaciones                                                                                               </t>
  </si>
  <si>
    <t>Nota# 17 Suministro y materiales para consumo</t>
  </si>
  <si>
    <t>Un detalle de los gastos de suministro y materiales para consumo al  30 de junio 2023 y 2022 es como sigue:</t>
  </si>
  <si>
    <t>Alimentos y bebidas</t>
  </si>
  <si>
    <t>Prenda de Vestir</t>
  </si>
  <si>
    <t>Productos de papel y cartón</t>
  </si>
  <si>
    <t>Combustible y lubricantes</t>
  </si>
  <si>
    <t>Útiles de escritorio e informática</t>
  </si>
  <si>
    <t>Productos eléctricos afines</t>
  </si>
  <si>
    <t xml:space="preserve">Productos y útiles diversos </t>
  </si>
  <si>
    <t>Sub Total</t>
  </si>
  <si>
    <t xml:space="preserve"> Inventario Consumido</t>
  </si>
  <si>
    <t>Nota:</t>
  </si>
  <si>
    <t>Inventario Cosumido</t>
  </si>
  <si>
    <t>Papel de Escritorio</t>
  </si>
  <si>
    <t>Herramientas menores</t>
  </si>
  <si>
    <t>Útiles y materiales de limpieza e higiene</t>
  </si>
  <si>
    <t>Útiles de cocina y comedor</t>
  </si>
  <si>
    <t xml:space="preserve">Nota# 18 Gastos de depreciación y amortización </t>
  </si>
  <si>
    <t>Un detalle de los gastos de depreciación y amortización al  30 de junio 2023 y 2022 es como sigue:</t>
  </si>
  <si>
    <t>Depreciacion maquinarias y equipos</t>
  </si>
  <si>
    <t>Depreciacion mobiliario y equipo de oficina</t>
  </si>
  <si>
    <t>Depreciacion equipos de transporte y otros</t>
  </si>
  <si>
    <t>Amortización Bienes Intangibles</t>
  </si>
  <si>
    <t xml:space="preserve">Nota# 19 Otros gastos </t>
  </si>
  <si>
    <t>Un detalle de otros gastos  al  30 de junio de 2023 y 2022 es como sigue:</t>
  </si>
  <si>
    <t>Teléfonos local</t>
  </si>
  <si>
    <t>Servicio de internet y television</t>
  </si>
  <si>
    <t>Energía eléctrica</t>
  </si>
  <si>
    <t>Publicidad y propaganda</t>
  </si>
  <si>
    <t>Viáticos dentro del país</t>
  </si>
  <si>
    <t>Alquileres y renta de edificio</t>
  </si>
  <si>
    <t>Alquiler y renta de equipos</t>
  </si>
  <si>
    <t>Seguro de bienes muebles</t>
  </si>
  <si>
    <t>Licencias informáticas</t>
  </si>
  <si>
    <t>Seguro de personas</t>
  </si>
  <si>
    <t>Mant. y Rep., Servicios de pintura y sus derivados</t>
  </si>
  <si>
    <t>Mant. y Rep. Eq. De Tracción y Elevación</t>
  </si>
  <si>
    <t>Fumigación</t>
  </si>
  <si>
    <t>Servicios Jurídico</t>
  </si>
  <si>
    <t>Servicios capacitación</t>
  </si>
  <si>
    <t>Servicios Profesionales</t>
  </si>
  <si>
    <t>Servicios de alimentación</t>
  </si>
  <si>
    <t>Total Gastos</t>
  </si>
  <si>
    <t>de Planificacion Economina y Desarrollo (MEPYD)</t>
  </si>
  <si>
    <t>Nota: Los Balances iniciales en mobiliario y equipos fueron modificados segun balance (SIAB), por inconsietencia en años anteriores</t>
  </si>
  <si>
    <t>Nota: El balance inicial Activos intagibles fue ajustado por diferencia en el registro del SIAB de años anteriores.</t>
  </si>
  <si>
    <t>Nota: Se adquirieron Electrodomesticos en años anteriores para donar y se registraron erroneamente.</t>
  </si>
  <si>
    <t>INSTITUTO GEOGRÁFICO NACIONAL JOSÉ JOAQUÌN HUNGRÌA MORELL</t>
  </si>
  <si>
    <t>RELACION DE CUENTAS POR PAGAR</t>
  </si>
  <si>
    <t>AL 30 DE JUNIO DEL 2023</t>
  </si>
  <si>
    <t>AL 30 DE JUNIO DEL 2022</t>
  </si>
  <si>
    <t>(VALORES EN RD$)</t>
  </si>
  <si>
    <t>FECHA</t>
  </si>
  <si>
    <t>No. DE LIB.</t>
  </si>
  <si>
    <t>DETALLE</t>
  </si>
  <si>
    <t>VALOR</t>
  </si>
  <si>
    <t>02/06/20223</t>
  </si>
  <si>
    <t>479-1</t>
  </si>
  <si>
    <t>Consorcio Cadic</t>
  </si>
  <si>
    <t>365-1</t>
  </si>
  <si>
    <t>AGUA PLANETA AZUL</t>
  </si>
  <si>
    <t>559-1</t>
  </si>
  <si>
    <t>GEOMEDICION INSTRUMENTOS Y SISTEMAS (GIS)</t>
  </si>
  <si>
    <t>375-1</t>
  </si>
  <si>
    <t>LB EVENTOS SOCIALES SRL.</t>
  </si>
  <si>
    <t>561-1</t>
  </si>
  <si>
    <t>LIRIANO RIVAS, SRL</t>
  </si>
  <si>
    <t>377-1</t>
  </si>
  <si>
    <t>EDESUR DOMINICANA.S.A</t>
  </si>
  <si>
    <t>557-1</t>
  </si>
  <si>
    <t>EDITORA LISTIN DIARIO</t>
  </si>
  <si>
    <t>413-1</t>
  </si>
  <si>
    <t>SOLUCIONES TECNOLOGICAS EMPRESARIALES</t>
  </si>
  <si>
    <t>573-1</t>
  </si>
  <si>
    <t>Nomina Personal de Interinato</t>
  </si>
  <si>
    <t>421-1</t>
  </si>
  <si>
    <t xml:space="preserve">CLARO </t>
  </si>
  <si>
    <t>Tesoreria de la Seguridad Social</t>
  </si>
  <si>
    <t>428-1</t>
  </si>
  <si>
    <t>537-1</t>
  </si>
  <si>
    <t>H&amp;H Solutions, SRL</t>
  </si>
  <si>
    <t>538-1</t>
  </si>
  <si>
    <t>Bitacora Suministros de Oficinas, SRL</t>
  </si>
  <si>
    <t>540-1</t>
  </si>
  <si>
    <t>Muñoz Concepto Mobiliario, SRL</t>
  </si>
  <si>
    <t>543-1</t>
  </si>
  <si>
    <t>GRUPO DIARIO LIBRE S A</t>
  </si>
  <si>
    <t>430-1</t>
  </si>
  <si>
    <t xml:space="preserve">RAMIREZ &amp; MOJICA ENVOY </t>
  </si>
  <si>
    <t>545-1</t>
  </si>
  <si>
    <t>Obelca, SRL</t>
  </si>
  <si>
    <t>432-1</t>
  </si>
  <si>
    <t>ALL OFFICE SOLUTIONS TS, SRL</t>
  </si>
  <si>
    <t>439-1</t>
  </si>
  <si>
    <t>GRUPO DIARIO LIBRE, S.A</t>
  </si>
  <si>
    <t>443-1</t>
  </si>
  <si>
    <t>ECO FUMIGADORA EGA, SRL</t>
  </si>
  <si>
    <t>445-1</t>
  </si>
  <si>
    <t>EDITORA HOY,SAS</t>
  </si>
  <si>
    <t>448-1</t>
  </si>
  <si>
    <t>FL BETANCES &amp; ASOCIADOS, SRL</t>
  </si>
  <si>
    <t>450-1</t>
  </si>
  <si>
    <t>INVENTARIO DE ALMACÉN</t>
  </si>
  <si>
    <t>AL 30  DE JUNIO 2023</t>
  </si>
  <si>
    <t>VALORES EN RD $</t>
  </si>
  <si>
    <t xml:space="preserve">MATERIALES Y SUMINISTRO DE OFICINA </t>
  </si>
  <si>
    <t>ITEM</t>
  </si>
  <si>
    <t>FECHA ADQ.</t>
  </si>
  <si>
    <t>FECHA  REG.</t>
  </si>
  <si>
    <t>CÓDIGO</t>
  </si>
  <si>
    <t>DESCRIPCIÓN</t>
  </si>
  <si>
    <t xml:space="preserve">Cantidad Actual </t>
  </si>
  <si>
    <t xml:space="preserve">Inventario Actual </t>
  </si>
  <si>
    <t>MEDIDA</t>
  </si>
  <si>
    <t>ALM-ARC-001</t>
  </si>
  <si>
    <t>ARCHIVO ACORDEON PENDAFLEX 8 1/2*11</t>
  </si>
  <si>
    <t>UNIDAD</t>
  </si>
  <si>
    <t>ALM-BAN-002</t>
  </si>
  <si>
    <t xml:space="preserve">BANDEJA DE METAL PARA ESCRITORIO </t>
  </si>
  <si>
    <t>ALM-BAN-001</t>
  </si>
  <si>
    <t>BANDEJA DE METAL PARA ESCRITORIO (2/1)</t>
  </si>
  <si>
    <t>ALM-BOR-001</t>
  </si>
  <si>
    <t>BORRA DE LECHE PEQUEÑA</t>
  </si>
  <si>
    <t>ALM-CAJ/C-002</t>
  </si>
  <si>
    <t>CAJA DE CARTON PARA ARCHIVO MUERTO 8 1/2*11</t>
  </si>
  <si>
    <t>ALM-CART-001</t>
  </si>
  <si>
    <t>CARATULAS DE CD</t>
  </si>
  <si>
    <t>ALM-CAR-001</t>
  </si>
  <si>
    <t>CARPETA NUSTAR 1" BLANCA</t>
  </si>
  <si>
    <t>CARPETA POINTER  3 ARGOLLAS  NO. 1(BLANCA).</t>
  </si>
  <si>
    <t>ALM-CAR-002</t>
  </si>
  <si>
    <t>CARPETA POINTER  3 ARGOLLAS  NO. 1.5 (BLANCA).</t>
  </si>
  <si>
    <t>ALM-CAR-003</t>
  </si>
  <si>
    <t>CARPETA POINTER  3 ARGOLLAS  NO. 2 (BLANCA).</t>
  </si>
  <si>
    <t>ALM-CAR-004</t>
  </si>
  <si>
    <t>CARPETA POINTER  3 ARGOLLAS  NO. 3(BLANCA).</t>
  </si>
  <si>
    <t>ALM-CAR-005</t>
  </si>
  <si>
    <t>CARPETA POINTER  3 ARGOLLAS  NO. 4(BLANCA).</t>
  </si>
  <si>
    <t>CARPETA POINTER 1. 5" BLANCA</t>
  </si>
  <si>
    <t>ALM-CAR-006</t>
  </si>
  <si>
    <t>CARPETAS  5 " BLANCA</t>
  </si>
  <si>
    <t>CARPETAS NUSTAR 1.5" BLANCA</t>
  </si>
  <si>
    <t>CARPETAS NUSTAR 3" BLANCA</t>
  </si>
  <si>
    <t>CARPETAS NUSTAR 5 " BLANCA</t>
  </si>
  <si>
    <t>ALM-CARM-001</t>
  </si>
  <si>
    <t>CARTUCHO DE MINA PUNTO 7</t>
  </si>
  <si>
    <t>ALM-CAR/P-002</t>
  </si>
  <si>
    <t>CARTUCHO PLOTER PFI-107 BK</t>
  </si>
  <si>
    <t>ALM-CAR/P-003</t>
  </si>
  <si>
    <t>CARTUCHO PLOTER PFI-107 C</t>
  </si>
  <si>
    <t>ALM-CAR/P-004</t>
  </si>
  <si>
    <t>CARTUCHO PLOTER PFI-107 M</t>
  </si>
  <si>
    <t>ALM-CAR/P-001</t>
  </si>
  <si>
    <t>CARTUCHO PLOTER PFI-107 MBK</t>
  </si>
  <si>
    <t>ALM-CAR/P-005</t>
  </si>
  <si>
    <t>CARTUCHO PLOTER PFI-107 Y</t>
  </si>
  <si>
    <t>CARTUCHO HP 122CH561HL</t>
  </si>
  <si>
    <t>ALM-CD-001</t>
  </si>
  <si>
    <t>CD-MAXELL CON CARATULA</t>
  </si>
  <si>
    <t>ALM-CD-002</t>
  </si>
  <si>
    <t>CD-MAXELL CON CARATULA   (CAJA 10/1)</t>
  </si>
  <si>
    <t>ALM-CER-001</t>
  </si>
  <si>
    <t>CERA PARA CONTAR</t>
  </si>
  <si>
    <t>ALM-CIN-003</t>
  </si>
  <si>
    <t>CINTA TRANSPARENTE 3/4</t>
  </si>
  <si>
    <t>ALM-CIN-002</t>
  </si>
  <si>
    <t>CINTA TRANSPARENTE FROZEN</t>
  </si>
  <si>
    <t>ALM-CLI-003</t>
  </si>
  <si>
    <t>CLIPS BILLETEROS ARTESCO (25 MM)</t>
  </si>
  <si>
    <t>CAJA</t>
  </si>
  <si>
    <t>ALM-CLI-002</t>
  </si>
  <si>
    <t>CLIPS BILLETEROS ARTESCO (41 MM)</t>
  </si>
  <si>
    <t>ALM-CLI-001</t>
  </si>
  <si>
    <t>CLIPS BILLETEROS ARTESCO (51 MM)</t>
  </si>
  <si>
    <t>ALM-CLI-004</t>
  </si>
  <si>
    <t>CLIPS GRANDE 50MM 10/1</t>
  </si>
  <si>
    <t>CLIPS GRANDE VELMER</t>
  </si>
  <si>
    <t>ALM-CLI-005</t>
  </si>
  <si>
    <t>CLIPS PEQUEÑO 33 MM 10/1</t>
  </si>
  <si>
    <t>CLIPS PEQUEÑO VELMER</t>
  </si>
  <si>
    <t>ALM-CONT-002</t>
  </si>
  <si>
    <t xml:space="preserve">CONTROL PROYECTOR </t>
  </si>
  <si>
    <t>ALM-COR-001</t>
  </si>
  <si>
    <t>CORRECTOR LIQUIDO TIPO LAPIZ POINTER</t>
  </si>
  <si>
    <t>ALM-CUADER-001</t>
  </si>
  <si>
    <t>CUADERNOS COCIDOS 200 PAGINAS</t>
  </si>
  <si>
    <t>ALM-DVD-001</t>
  </si>
  <si>
    <t>DVD CON CARATULA</t>
  </si>
  <si>
    <t>100/1</t>
  </si>
  <si>
    <t>ALM-ENC-001</t>
  </si>
  <si>
    <t xml:space="preserve">ENCUADERNADORA ESPIRAL CONTINUO </t>
  </si>
  <si>
    <t>ALM-ESP-001</t>
  </si>
  <si>
    <t>ESPIRALES NORMALES (12MM ) (1/2)</t>
  </si>
  <si>
    <t>ALM-ESP-002</t>
  </si>
  <si>
    <t>ESPIRALES NORMALES (16MM ) (5/8)</t>
  </si>
  <si>
    <t>ALM-FEL-002</t>
  </si>
  <si>
    <t xml:space="preserve">FELPA AZUL </t>
  </si>
  <si>
    <t>ALM-FEL-003</t>
  </si>
  <si>
    <t>FELPA AZUL ONYX CAJA 12/1</t>
  </si>
  <si>
    <t>FELPA NEGRA UNI-BALL</t>
  </si>
  <si>
    <t>FELPA ROJA</t>
  </si>
  <si>
    <t>CAJA 100/1</t>
  </si>
  <si>
    <t>ALM-FOL-001</t>
  </si>
  <si>
    <t>FOLDER MANILA PLUS 8 1/2*11</t>
  </si>
  <si>
    <t>FOLDER MANILA PLUS 8 1/2*11 100/0</t>
  </si>
  <si>
    <t>FOLDER MANILA PLUS 8 1/2*11 100/1</t>
  </si>
  <si>
    <t>FOLDER MANILA PLUS 8 1/2*11 AMARILLO 100/1</t>
  </si>
  <si>
    <t>ALM-FOL-003</t>
  </si>
  <si>
    <t>FOLDER MANILA PLUS 8 1/2*11 ROJO 100/1</t>
  </si>
  <si>
    <t>ALM-FOL-004</t>
  </si>
  <si>
    <t>FOLDER MANILA PLUS 8 1/2*11 ROSADO 100/1</t>
  </si>
  <si>
    <t>ALM-FOL-002</t>
  </si>
  <si>
    <t>FOLDER MANILA PLUS 8 1/2*11 VERDE 100/1</t>
  </si>
  <si>
    <t>FOLDER MANILA PLUS 8 1/2*13</t>
  </si>
  <si>
    <t>FOLDER MANILA PLUS 8 1/2*14</t>
  </si>
  <si>
    <t>CAJA 50/1</t>
  </si>
  <si>
    <t>FOLDER MANILA PLUS 8 1/2*14   100/1</t>
  </si>
  <si>
    <t>FOLDER PARTITION (2 DIVISIONES)</t>
  </si>
  <si>
    <t>CAJA 125/1</t>
  </si>
  <si>
    <t>ALM-FOL-005</t>
  </si>
  <si>
    <t>FOLDERS COLORES SURTIDOS (100/1)</t>
  </si>
  <si>
    <t>FOLDERS COLORES SURTIDOS (125/1)</t>
  </si>
  <si>
    <t>ALM-GAN-001</t>
  </si>
  <si>
    <t>GANCHOS PARA FOLDER VELMER</t>
  </si>
  <si>
    <t>ALM-GRAP-003</t>
  </si>
  <si>
    <t>GRAPADORA ESTANDAR ALTESCO</t>
  </si>
  <si>
    <t>ALM-GRA-001</t>
  </si>
  <si>
    <t>GRAPAS 3/8 ARTESCO (1000/1)</t>
  </si>
  <si>
    <t>PAQUETE</t>
  </si>
  <si>
    <t>ALM-GRA-002</t>
  </si>
  <si>
    <t>GRAPAS ESTANDAR VELMER (5000/1)</t>
  </si>
  <si>
    <t>ALM-GULL-002</t>
  </si>
  <si>
    <t>GUILLOTINA</t>
  </si>
  <si>
    <t>ALM-HOJA-001</t>
  </si>
  <si>
    <t>HOJAS DE FOAMI 8 1/2* 11</t>
  </si>
  <si>
    <t>ALM-LAB-003</t>
  </si>
  <si>
    <t>LABELS PARA CD</t>
  </si>
  <si>
    <t>ALM-LAB-004</t>
  </si>
  <si>
    <t>LABELS PARA FOLDER</t>
  </si>
  <si>
    <t>ALM-LAP-002</t>
  </si>
  <si>
    <t>LAPICERO AZUL</t>
  </si>
  <si>
    <t>ALM-LAP-001</t>
  </si>
  <si>
    <t>LAPICERO NEGRO</t>
  </si>
  <si>
    <t>LAPICERO NEGRO CAJA 12/1</t>
  </si>
  <si>
    <t>ALM-LAP-003</t>
  </si>
  <si>
    <t>LAPICERO ROJO</t>
  </si>
  <si>
    <t>ALM-LAP-004</t>
  </si>
  <si>
    <t>LAPIZ DE CARBON</t>
  </si>
  <si>
    <t>ALM-LAP-0045</t>
  </si>
  <si>
    <t>LAPIZ DE CARBON NO. 02 STUDIMARK CAJA 12/1</t>
  </si>
  <si>
    <t>ALM-LEY-001</t>
  </si>
  <si>
    <t>LEY 208-14 5.5 *8.5  32 PÁGINAS</t>
  </si>
  <si>
    <t>ALM-LIB-001</t>
  </si>
  <si>
    <t>LIBRETA ARTESCO AMARILLA (8.5*11)</t>
  </si>
  <si>
    <t>ALM-LIB-002</t>
  </si>
  <si>
    <t>LIBRETA LEGAL PAD AMARILLA (5*8)</t>
  </si>
  <si>
    <t>ALM-LIB-R-001</t>
  </si>
  <si>
    <t>LIBROS RECORD</t>
  </si>
  <si>
    <t>ALM-MAR-001</t>
  </si>
  <si>
    <t>MARCADOR DE PIZARRA AZUL</t>
  </si>
  <si>
    <t>ALM-MAR-002</t>
  </si>
  <si>
    <t>MARCADOR DE PIZARRA ROJO</t>
  </si>
  <si>
    <t>ALM-MAR-004</t>
  </si>
  <si>
    <t>MARCADOR DE PIZZARRA VERDE</t>
  </si>
  <si>
    <t>MARCADOR PERMANENTE AZUL</t>
  </si>
  <si>
    <t>ALM-MAR-003</t>
  </si>
  <si>
    <t>MARCADOR PERMANENTE NEGRO</t>
  </si>
  <si>
    <t>ALM-MAR-005</t>
  </si>
  <si>
    <t>MARCADOR PERMANENTE ROJO</t>
  </si>
  <si>
    <t>RESMA</t>
  </si>
  <si>
    <t>MARCADOR SHARPIE (MIXTOS)</t>
  </si>
  <si>
    <t>MARCADOR SHARPIE AZUL</t>
  </si>
  <si>
    <t>MARCADOR SHARPIE PUNTA FINA</t>
  </si>
  <si>
    <t>ALM-MEM-001</t>
  </si>
  <si>
    <t>MEMORIA USB KINGSTONG (64GB)</t>
  </si>
  <si>
    <t>ALM-MEM-002</t>
  </si>
  <si>
    <t>ALM-MOUSP-001</t>
  </si>
  <si>
    <t>MOUSE PAD,ARGOM</t>
  </si>
  <si>
    <t>ALM-PAP-001</t>
  </si>
  <si>
    <t>PAPEL  DE HILO</t>
  </si>
  <si>
    <t>ALM-PAB-003</t>
  </si>
  <si>
    <t>PAPEL BOND 8 1/2 X 11 CAJA10/1</t>
  </si>
  <si>
    <t>ALM-PAB-004</t>
  </si>
  <si>
    <t>PAPEL BOND20   8 1/2 X 11 CAJA10/1</t>
  </si>
  <si>
    <t>ALM-PAB-002</t>
  </si>
  <si>
    <t>ROLLO PAPEL BOND PARA PLOTER 24 ABBY</t>
  </si>
  <si>
    <t>PAPEL BOND 20 11X17</t>
  </si>
  <si>
    <t>ALM-PAPEL-001</t>
  </si>
  <si>
    <t>PAPEL SUMADORA EN ROLLO 2 1/4, ANNY</t>
  </si>
  <si>
    <t>ALM-PEN-002</t>
  </si>
  <si>
    <t>PENDAFLEX 8 1/2X11 CAJA</t>
  </si>
  <si>
    <t>ALM-PER-001</t>
  </si>
  <si>
    <t>PERFORADORA DE 2 HOYOS</t>
  </si>
  <si>
    <t>ALM-PILA-003</t>
  </si>
  <si>
    <t>PILAS DURACEL AA</t>
  </si>
  <si>
    <t>ALM-PILA-001</t>
  </si>
  <si>
    <t>PILAS DURACEL AAA</t>
  </si>
  <si>
    <t>ALM-PILA-004</t>
  </si>
  <si>
    <t>ALM-POT-C-001</t>
  </si>
  <si>
    <t>PORTA CLIPS</t>
  </si>
  <si>
    <t>ALM-POT/L-002</t>
  </si>
  <si>
    <t>PORTA LÁPIZ DE METAL, NEGRO</t>
  </si>
  <si>
    <t>ALM-POT/L-001</t>
  </si>
  <si>
    <t>PORTA LÁPIZ METAL REDONDO</t>
  </si>
  <si>
    <t>ALM-POT/R-002</t>
  </si>
  <si>
    <t>PORTA REVISTA</t>
  </si>
  <si>
    <t>ALM-POTTP-001</t>
  </si>
  <si>
    <t>PORTA TAPE</t>
  </si>
  <si>
    <t>ALM-POTENC-001</t>
  </si>
  <si>
    <t>PORTADAS DE ENCUADERNAR</t>
  </si>
  <si>
    <t>ALM-POS-002</t>
  </si>
  <si>
    <t>POST-IT  (3*3) (7/1)</t>
  </si>
  <si>
    <t>ALM-POS-001</t>
  </si>
  <si>
    <t xml:space="preserve">POST-IT 2/8 * 17 BANDERITAS </t>
  </si>
  <si>
    <t>ALM-POS-004</t>
  </si>
  <si>
    <t>POST-IT DE FIRMA STICK IN (125/1)</t>
  </si>
  <si>
    <t>ALM-POS-003</t>
  </si>
  <si>
    <t>POST-IT DE FIRMA STICK IN (5/1)</t>
  </si>
  <si>
    <t>POST-IT DE FIRMA STICK IN (50/1)</t>
  </si>
  <si>
    <t>POST-IT NEON 2/*2 MEMO TIP  (8/1)</t>
  </si>
  <si>
    <t>POST-IT NEON 2/*2 MEMO TIP (8/1)</t>
  </si>
  <si>
    <t>PROTECTORES DE HOJA (100/1)</t>
  </si>
  <si>
    <t>PAQUETE 5/1</t>
  </si>
  <si>
    <t>ALM-PRO-001</t>
  </si>
  <si>
    <t>PAQUETES</t>
  </si>
  <si>
    <t>ALM-PUN-001</t>
  </si>
  <si>
    <t>PUNTERO LASER (KLIPXTREME, PRESENTADOR WIRELES)</t>
  </si>
  <si>
    <t>PAQUETE5/1</t>
  </si>
  <si>
    <t>PUNTERO LASER / WIRELESS</t>
  </si>
  <si>
    <t>ALM-REG-001</t>
  </si>
  <si>
    <t>REGLA ESCALA POINTER</t>
  </si>
  <si>
    <t>REGLA PLASTICA  (1M)</t>
  </si>
  <si>
    <t>ALM-RES-001</t>
  </si>
  <si>
    <t>RESALTADOR AMARILLO</t>
  </si>
  <si>
    <t>RESALTADOR AMARILLO PUNTA ANCHA PELIKAN CAJA 10/1</t>
  </si>
  <si>
    <t>ALM-RES-002</t>
  </si>
  <si>
    <t>RESALTADOR AMARILLO PUNTA FINA PELIKAN CAJA 10/1</t>
  </si>
  <si>
    <t>ALM-RES-003</t>
  </si>
  <si>
    <t>RESALTADOR AZUL  PUNTA FINA PELIKAN CAJA 10/1</t>
  </si>
  <si>
    <t>ALM-RES-004</t>
  </si>
  <si>
    <t>RESALTADOR NARANJA PUNTA FINA PELIKAN CAJA 10/1</t>
  </si>
  <si>
    <t>ALM-RES-005</t>
  </si>
  <si>
    <t>RESALTADOR ROSADA PUNTA FINA PELIKAN CAJA 10/1</t>
  </si>
  <si>
    <t>RESALTADOR VERDE</t>
  </si>
  <si>
    <t>ALM-RES-006</t>
  </si>
  <si>
    <t>RESALTADOR VERDE PUNTA FINA PELIKAN CAJA 10/2</t>
  </si>
  <si>
    <t>ALM-SAP-001</t>
  </si>
  <si>
    <t>SACAPUNTAS</t>
  </si>
  <si>
    <t>ALM-SACAG-002</t>
  </si>
  <si>
    <t>SACAGRAPA</t>
  </si>
  <si>
    <t>SACAPUNTAS ELECTRICOS</t>
  </si>
  <si>
    <t>ALM-SEP-001</t>
  </si>
  <si>
    <t xml:space="preserve">SEPARADORES DE CARPETA </t>
  </si>
  <si>
    <t>SEPARADORES DE CARPETA (5/1)</t>
  </si>
  <si>
    <t xml:space="preserve">SEPARADORES PLASTICOS </t>
  </si>
  <si>
    <t>ALM-SOB-001</t>
  </si>
  <si>
    <t>SOBRE MANILLA 10 X 15</t>
  </si>
  <si>
    <t>SOBRE MANILLA 10*13 CAJA 500/1</t>
  </si>
  <si>
    <t>ALM-SOB-003</t>
  </si>
  <si>
    <t>SOBRE MANILLA 10X 13</t>
  </si>
  <si>
    <t>ALM-SOB-002</t>
  </si>
  <si>
    <t>SOBRE MANILLA 6.5*9.5 CAJA 500/1</t>
  </si>
  <si>
    <t>SOBRE MANILLA 6X9</t>
  </si>
  <si>
    <t>SOBRE MANILLA 9*12 CAJA 500/1</t>
  </si>
  <si>
    <t>ALM-TAB-002</t>
  </si>
  <si>
    <t>TABLILLA PARA HOJA 8 1/2 X11</t>
  </si>
  <si>
    <t>ALM-TJE-01</t>
  </si>
  <si>
    <t>TARJETERO DE ESCRITORIO</t>
  </si>
  <si>
    <t>ALM-TTL-002</t>
  </si>
  <si>
    <t>TARJETEROS TIPO LIBRO</t>
  </si>
  <si>
    <t>ALM-TIJ-001</t>
  </si>
  <si>
    <t>TIJERA</t>
  </si>
  <si>
    <t>ALM-TIN-001</t>
  </si>
  <si>
    <t>TINTA PARA SELLOS</t>
  </si>
  <si>
    <t>ALM-TENS-001</t>
  </si>
  <si>
    <t>TINTA PARA SUMADORA</t>
  </si>
  <si>
    <t>ALM-TON-002</t>
  </si>
  <si>
    <t>TONER CF401A  CYAN</t>
  </si>
  <si>
    <t>ALM-TON-003</t>
  </si>
  <si>
    <t>TONER CF402A YELLOW</t>
  </si>
  <si>
    <t>TONER CF410  A NEGRO</t>
  </si>
  <si>
    <t>ALM-TONC-001</t>
  </si>
  <si>
    <t>TONER CF500 A NEGRO</t>
  </si>
  <si>
    <t>ALM-TONC-002</t>
  </si>
  <si>
    <t>TONER CF501 A CYAN</t>
  </si>
  <si>
    <t>ALM-TONC-003</t>
  </si>
  <si>
    <t>TONER CF502A YELLOW</t>
  </si>
  <si>
    <t>ALM-TONC-004</t>
  </si>
  <si>
    <t>TONER CF503A MAGENTA</t>
  </si>
  <si>
    <t>ALM-THP-001</t>
  </si>
  <si>
    <t>TONER HP CE310A</t>
  </si>
  <si>
    <t>ALM-THP-003</t>
  </si>
  <si>
    <t>TONER HP CE312A YELLOW</t>
  </si>
  <si>
    <t>ALM-THP-004</t>
  </si>
  <si>
    <t>TONER HP CE313A MAGENTA</t>
  </si>
  <si>
    <t>ALM-UNH-002</t>
  </si>
  <si>
    <t xml:space="preserve">UHU EN PASTA </t>
  </si>
  <si>
    <t>ALM-UNH-001</t>
  </si>
  <si>
    <t>UHU LIQUIDO</t>
  </si>
  <si>
    <t xml:space="preserve">COCINA </t>
  </si>
  <si>
    <t>21/12/202</t>
  </si>
  <si>
    <t>ALM-BANDEJAS-001</t>
  </si>
  <si>
    <t>BANDEJA DE METAL 14*9</t>
  </si>
  <si>
    <t xml:space="preserve">UNIDAD </t>
  </si>
  <si>
    <t>ALM-BANDEJAS-003</t>
  </si>
  <si>
    <t>BANDEJA DE METAL 16*13</t>
  </si>
  <si>
    <t>ALM-BANDEJAS-002</t>
  </si>
  <si>
    <t>BANDEJA DE METAL 16*9</t>
  </si>
  <si>
    <t>BANDEJA 14*9 ALUMINIO INOXIDABLE</t>
  </si>
  <si>
    <t>BANDEJA 16*9 ALUMINIO INOXIDABLE</t>
  </si>
  <si>
    <t>ALM-BAN-003</t>
  </si>
  <si>
    <t>BANDEJA 18*13 ALUMINIO INOXIDABLE</t>
  </si>
  <si>
    <t>ALM-CHALECO-001</t>
  </si>
  <si>
    <t>CHALECO REFLECTOR BOLSILLO NARANJA AMARILLO</t>
  </si>
  <si>
    <t>ALM-CHALECO-002</t>
  </si>
  <si>
    <t>CHALECODE SEGURIDAD C/6 BOLSILLOS</t>
  </si>
  <si>
    <t>ALM-CUCHARAS-001</t>
  </si>
  <si>
    <t>CUCHARAS DE METAL</t>
  </si>
  <si>
    <t>ALM-CUCHILLO-001</t>
  </si>
  <si>
    <t>CUCHILLO DE METAL</t>
  </si>
  <si>
    <t>ALM-GCF-002</t>
  </si>
  <si>
    <t>GRECA 1 TAZA</t>
  </si>
  <si>
    <t>ALM-GCF-001</t>
  </si>
  <si>
    <t>GRECA 24 TAZA</t>
  </si>
  <si>
    <t>ALM-HEL-001</t>
  </si>
  <si>
    <t>HIELERA</t>
  </si>
  <si>
    <t>ALM-HOR-002</t>
  </si>
  <si>
    <t>HORNILLA INDUSTRIAL</t>
  </si>
  <si>
    <t>ALM-INDIVIDUALES -001</t>
  </si>
  <si>
    <t>INDIVIDUALES PLÁSTICOS</t>
  </si>
  <si>
    <t>31/12/219</t>
  </si>
  <si>
    <t>ALM-TAZA-002</t>
  </si>
  <si>
    <t>TAZA CAFÉ 130CL</t>
  </si>
  <si>
    <t>ALM-TAZA-001</t>
  </si>
  <si>
    <t>TAZA DE CAFÉ PORCELANA</t>
  </si>
  <si>
    <t>ALM-TENEDOR-001</t>
  </si>
  <si>
    <t>TENEDOR DE METAL</t>
  </si>
  <si>
    <t>ALM-VASO-001</t>
  </si>
  <si>
    <t>VASO NO. 10 DESECHABLES</t>
  </si>
  <si>
    <t>ALM-ZAF-001</t>
  </si>
  <si>
    <t>ZAFACÓN CON TAPA</t>
  </si>
  <si>
    <t>0/1/1900</t>
  </si>
  <si>
    <t>ALM-BANDEJA-001</t>
  </si>
  <si>
    <t>BANDEJAS DE ALUMINIO DESECHABLE 2 LIB</t>
  </si>
  <si>
    <t>ALM-BANDEJA-002</t>
  </si>
  <si>
    <t>BANDEJAS DE ALUMINIO DESECHABLE 1.5 LIB</t>
  </si>
  <si>
    <t>ALM-BANDEJA-003</t>
  </si>
  <si>
    <t>BANDEJAS DE ALUMINIO DESECHABLE 1 LIB</t>
  </si>
  <si>
    <t>ALM-BANDEJA-004</t>
  </si>
  <si>
    <t>BANDEJAS PC DESECLABLE C/TAPA PICADERA 100/1</t>
  </si>
  <si>
    <t>ALM-VASOS-001</t>
  </si>
  <si>
    <t>VASO NO. 10 ONZ. DESECHABLES BIO  50/1</t>
  </si>
  <si>
    <t>ALM-VASOS-002</t>
  </si>
  <si>
    <t>VASO NO. 07 ONZ. DESECHABLES 50/1</t>
  </si>
  <si>
    <t>ALM-VASOS-003</t>
  </si>
  <si>
    <t>VASO NO. 04 ONZ. DESECHABLES 50/1</t>
  </si>
  <si>
    <t>ALM-AZUCAR-001</t>
  </si>
  <si>
    <t xml:space="preserve">PAQ. AZUCAR CREMA 5 LIBRA </t>
  </si>
  <si>
    <t>ALM-COCOA-001</t>
  </si>
  <si>
    <t>FRASCO DE COCOA EN POLVO 32 ONZ</t>
  </si>
  <si>
    <t>ALM-AZUCAR -002</t>
  </si>
  <si>
    <t xml:space="preserve">PAQ.AZUCAR ESPLENDA 100/1 </t>
  </si>
  <si>
    <t>ALM-AZUCAR -003</t>
  </si>
  <si>
    <t xml:space="preserve">PAQ.AZUCAR CREMA 500/1 </t>
  </si>
  <si>
    <t>ALM-CHOCOLATE-01</t>
  </si>
  <si>
    <t>CAJA DE CHOCOLATE 30/1</t>
  </si>
  <si>
    <t>ALM-MALAGUETA-001</t>
  </si>
  <si>
    <t>PAQ. DE MALAGUETA ENTERA 9 ONZ</t>
  </si>
  <si>
    <t>ALM-CANELA-001</t>
  </si>
  <si>
    <t>PAQ. CANELA ENTERA 9 ONZ</t>
  </si>
  <si>
    <t>ALM-SALMOLIDA-001</t>
  </si>
  <si>
    <t>FRASCO DE SAL MOLIDA 510G</t>
  </si>
  <si>
    <t>ALM-SEM CAJUIL-001</t>
  </si>
  <si>
    <t>FRASCO SEMILLAS DE CAJUIL TOSTADO</t>
  </si>
  <si>
    <t>ALM-CIRUELA PASA-001</t>
  </si>
  <si>
    <t>FRASCO CIRUELA PASAS S/ SEMILLAS</t>
  </si>
  <si>
    <t>UNIDAS</t>
  </si>
  <si>
    <t>ALM-CAFÉ-001</t>
  </si>
  <si>
    <t>CAFÉ MOLIDO EN PAQUETE DE UNA LIBRA</t>
  </si>
  <si>
    <t>MATERIALES DE LIMPIEZA</t>
  </si>
  <si>
    <t>ALM-AMB-002</t>
  </si>
  <si>
    <t>AMBIENTADOR MANUAL</t>
  </si>
  <si>
    <t>ALM-FUNDA-003</t>
  </si>
  <si>
    <t>FUNDAS 55 GL/L FARDO 100/1 CALIBRE 182</t>
  </si>
  <si>
    <t>FARDO</t>
  </si>
  <si>
    <t>ALM-GEL-002</t>
  </si>
  <si>
    <t>GEL ANTIBACTERIAL</t>
  </si>
  <si>
    <t>ALM-GUA-001</t>
  </si>
  <si>
    <t>GUANTES DESECHABLES LATEX (S,M,L)</t>
  </si>
  <si>
    <t>ALM-JAB-003</t>
  </si>
  <si>
    <t>JABON DE CUABA</t>
  </si>
  <si>
    <t>GL</t>
  </si>
  <si>
    <t>ALM-JAB-004</t>
  </si>
  <si>
    <t>JABÓN LIQUIDO DE MANOS</t>
  </si>
  <si>
    <t>ALM-LAV-001</t>
  </si>
  <si>
    <t>LAVAPLATOS LIQUIDO</t>
  </si>
  <si>
    <t>GALON</t>
  </si>
  <si>
    <t>ALM-LIMP-001</t>
  </si>
  <si>
    <t xml:space="preserve">LIMPIA CRISTALES </t>
  </si>
  <si>
    <t>ALM-PAH-001</t>
  </si>
  <si>
    <t>PAPEL HIGIENICO 30/1</t>
  </si>
  <si>
    <t>ALM-PAT-001</t>
  </si>
  <si>
    <t>PAPEL TOALLA FAMILIA 6/1</t>
  </si>
  <si>
    <t>JUEGO</t>
  </si>
  <si>
    <t>ALM-SET-003</t>
  </si>
  <si>
    <t>SET HERRAMIENTAS VARIAS</t>
  </si>
  <si>
    <t xml:space="preserve">ALM-SUA-001 </t>
  </si>
  <si>
    <t>SUAPER NO.28</t>
  </si>
  <si>
    <t>ALM-SUA-002</t>
  </si>
  <si>
    <t>SUAPER NO.32</t>
  </si>
  <si>
    <t>ALM-DESINF-002</t>
  </si>
  <si>
    <t>DESINFECTANTE EN SPRAY LYSOL 19 ONZ</t>
  </si>
  <si>
    <t>DESINFECTANTE MISTOLIN GALONES LINO FRESCO</t>
  </si>
  <si>
    <t>ALM-AMB-003</t>
  </si>
  <si>
    <t>AMBIENTADOR P/DISPENSADOR  GLADE 6.2</t>
  </si>
  <si>
    <t>ALM-AMB-004</t>
  </si>
  <si>
    <t>AMBIENTADOR  GLADE 8 OZ</t>
  </si>
  <si>
    <t>ALM-FUNDA-004</t>
  </si>
  <si>
    <t>FUNDAS PLASTICAS NEGRA 36/54 C 200 55 GALONES FARDO</t>
  </si>
  <si>
    <t>ALM-FUNDA-005</t>
  </si>
  <si>
    <t>FUNDAS PLASTICAS NEGRA 17X22C 120 GALONES 100/1</t>
  </si>
  <si>
    <t>ALM-ALMIDON-001</t>
  </si>
  <si>
    <t>ALMIDON PARA PLANCHAR</t>
  </si>
  <si>
    <t>ALM-DESINF-003</t>
  </si>
  <si>
    <t>DESINFECTANTE MISTOLIN GALONES BRISA MARINA</t>
  </si>
  <si>
    <t>LIMPIADOR DE CERAMICA KLINACCION</t>
  </si>
  <si>
    <t>ALM-LIMP-002</t>
  </si>
  <si>
    <t>LIMPIADOR DE INODIRO KLINACCION</t>
  </si>
  <si>
    <t>ALM-DESGR-001</t>
  </si>
  <si>
    <t>DESGRASANTE KLINACCION</t>
  </si>
  <si>
    <t>Mantenimiento</t>
  </si>
  <si>
    <t>ALM-CERRADURA-003</t>
  </si>
  <si>
    <t>CERRADURA DE PUERTA</t>
  </si>
  <si>
    <t>ALM-CERRADURA-001</t>
  </si>
  <si>
    <t>CERRADURAS C-LLAVE</t>
  </si>
  <si>
    <t>ALM-ALC-001</t>
  </si>
  <si>
    <t>ALCOHOL ISOPROPILICO 100%</t>
  </si>
  <si>
    <t>PAQUETE 100/1</t>
  </si>
  <si>
    <t>ALM-CBT-001</t>
  </si>
  <si>
    <t xml:space="preserve">CABLE TIES ( TAYRA ) </t>
  </si>
  <si>
    <t>ALM-DES- 001</t>
  </si>
  <si>
    <t>DESINFECTANTE FABULOSO</t>
  </si>
  <si>
    <t>ALM-DES- 002</t>
  </si>
  <si>
    <t>DESINFECTANTE PARA AFOMBRAS</t>
  </si>
  <si>
    <t>ALM-DIS-001</t>
  </si>
  <si>
    <t>DISPENSADOR DE GEL ANTIBACTERIAL AUTOMATICO</t>
  </si>
  <si>
    <t>ALM-DIS-002</t>
  </si>
  <si>
    <t>DISPENSADOR DE JABÓN LIQUIDO AUTOMATICO</t>
  </si>
  <si>
    <t>ALM-ESC-001</t>
  </si>
  <si>
    <t>ESCOBA</t>
  </si>
  <si>
    <t>ALM-CASCO-001</t>
  </si>
  <si>
    <t>CASCO DE MOTOR DE CARA COMPLETA</t>
  </si>
  <si>
    <t>ALM-GUANTES-001</t>
  </si>
  <si>
    <t>GUANTES DE CONSTRUCCION</t>
  </si>
  <si>
    <t>ALM-PINTURA-001</t>
  </si>
  <si>
    <t>GALON DE PINTURA DE INTERIOR</t>
  </si>
  <si>
    <t>CERRADURADE PUÑO CON LLAVES</t>
  </si>
  <si>
    <t>ALM-CERRADURA S/LLAVE-001</t>
  </si>
  <si>
    <t xml:space="preserve">Total de Inventario                    </t>
  </si>
  <si>
    <t xml:space="preserve"> Elaborado  Por:</t>
  </si>
  <si>
    <t>Revisado por</t>
  </si>
  <si>
    <t>Brenda Yocasta Matos</t>
  </si>
  <si>
    <t>Maria Lajara</t>
  </si>
  <si>
    <t>Enc. Contabilidad</t>
  </si>
  <si>
    <t>Enc. Administrativa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</si>
</sst>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_-;\-* #,##0.00\ _€_-;_-* &quot;-&quot;??\ _€_-;_-@_-"/>
    <numFmt numFmtId="165" formatCode="_-* #,##0.00_-;\-* #,##0.00_-;_-* &quot;-&quot;??_-;_-@_-"/>
    <numFmt numFmtId="166" formatCode="dd/mm/yyyy;@"/>
    <numFmt numFmtId="167" formatCode="dd/mm/yy;@"/>
  </numFmts>
  <fonts count="35" x14ac:knownFonts="1">
    <font>
      <sz val="11"/>
      <color theme="1"/>
      <name val="Calibri"/>
      <family val="2"/>
      <scheme val="minor"/>
    </font>
    <font>
      <sz val="11"/>
      <color theme="1"/>
      <name val="Calibri"/>
      <family val="2"/>
      <scheme val="minor"/>
    </font>
    <font>
      <sz val="11"/>
      <color theme="1"/>
      <name val="Times New Roman"/>
      <family val="1"/>
    </font>
    <font>
      <b/>
      <sz val="11"/>
      <color rgb="FF000000"/>
      <name val="Times New Roman"/>
      <family val="1"/>
    </font>
    <font>
      <sz val="11"/>
      <color rgb="FF000000"/>
      <name val="Times New Roman"/>
      <family val="1"/>
    </font>
    <font>
      <b/>
      <sz val="11"/>
      <name val="Times New Roman"/>
      <family val="1"/>
    </font>
    <font>
      <sz val="11"/>
      <name val="Times New Roman"/>
      <family val="1"/>
    </font>
    <font>
      <b/>
      <sz val="10"/>
      <color theme="1"/>
      <name val="Times New Roman"/>
      <family val="1"/>
    </font>
    <font>
      <sz val="10"/>
      <color theme="1"/>
      <name val="Times New Roman"/>
      <family val="1"/>
    </font>
    <font>
      <sz val="10"/>
      <name val="Times New Roman"/>
      <family val="1"/>
    </font>
    <font>
      <b/>
      <sz val="10"/>
      <name val="Times New Roman"/>
      <family val="1"/>
    </font>
    <font>
      <u/>
      <sz val="10"/>
      <color theme="1"/>
      <name val="Times New Roman"/>
      <family val="1"/>
    </font>
    <font>
      <sz val="10"/>
      <color rgb="FF000000"/>
      <name val="Times New Roman"/>
      <family val="1"/>
    </font>
    <font>
      <b/>
      <sz val="10"/>
      <color rgb="FF000000"/>
      <name val="Times New Roman"/>
      <family val="1"/>
    </font>
    <font>
      <sz val="11"/>
      <color rgb="FFFF0000"/>
      <name val="Calibri"/>
      <family val="2"/>
      <scheme val="minor"/>
    </font>
    <font>
      <b/>
      <sz val="11"/>
      <color theme="1"/>
      <name val="Calibri"/>
      <family val="2"/>
      <scheme val="minor"/>
    </font>
    <font>
      <sz val="11"/>
      <color theme="0"/>
      <name val="Calibri"/>
      <family val="2"/>
      <scheme val="minor"/>
    </font>
    <font>
      <sz val="20"/>
      <color theme="1"/>
      <name val="Times New Roman"/>
      <family val="1"/>
    </font>
    <font>
      <b/>
      <sz val="11"/>
      <color indexed="8"/>
      <name val="Times New Roman"/>
      <family val="1"/>
    </font>
    <font>
      <b/>
      <sz val="12"/>
      <name val="Times New Roman"/>
      <family val="1"/>
    </font>
    <font>
      <b/>
      <sz val="9"/>
      <color indexed="81"/>
      <name val="Tahoma"/>
      <family val="2"/>
    </font>
    <font>
      <sz val="9"/>
      <color indexed="81"/>
      <name val="Tahoma"/>
      <family val="2"/>
    </font>
    <font>
      <sz val="22"/>
      <color theme="1"/>
      <name val="Calibri"/>
      <family val="2"/>
      <scheme val="minor"/>
    </font>
    <font>
      <sz val="14"/>
      <color theme="1"/>
      <name val="Times New Roman"/>
      <family val="1"/>
    </font>
    <font>
      <sz val="10"/>
      <name val="Arial"/>
      <family val="2"/>
    </font>
    <font>
      <b/>
      <sz val="12"/>
      <name val="Calibri"/>
      <family val="2"/>
      <scheme val="minor"/>
    </font>
    <font>
      <b/>
      <sz val="12"/>
      <color theme="1"/>
      <name val="Times New Roman"/>
      <family val="1"/>
    </font>
    <font>
      <sz val="11"/>
      <name val="Calibri"/>
      <family val="2"/>
      <scheme val="minor"/>
    </font>
    <font>
      <sz val="12"/>
      <name val="Times New Roman"/>
      <family val="1"/>
    </font>
    <font>
      <sz val="16"/>
      <color theme="1"/>
      <name val="Times New Roman"/>
      <family val="1"/>
    </font>
    <font>
      <b/>
      <sz val="16"/>
      <color theme="1"/>
      <name val="Times New Roman"/>
      <family val="1"/>
    </font>
    <font>
      <b/>
      <sz val="16"/>
      <name val="Times New Roman"/>
      <family val="1"/>
    </font>
    <font>
      <b/>
      <sz val="16"/>
      <name val="Calibri"/>
      <family val="2"/>
      <scheme val="minor"/>
    </font>
    <font>
      <b/>
      <sz val="14"/>
      <color theme="1"/>
      <name val="Times New Roman"/>
      <family val="1"/>
    </font>
    <font>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8"/>
      </patternFill>
    </fill>
    <fill>
      <patternFill patternType="solid">
        <fgColor theme="3" tint="0.79998168889431442"/>
        <bgColor indexed="64"/>
      </patternFill>
    </fill>
    <fill>
      <patternFill patternType="solid">
        <fgColor theme="4" tint="0.39997558519241921"/>
        <bgColor indexed="64"/>
      </patternFill>
    </fill>
  </fills>
  <borders count="12">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0" fontId="16" fillId="5" borderId="0" applyNumberFormat="0" applyBorder="0" applyAlignment="0" applyProtection="0"/>
    <xf numFmtId="0" fontId="24" fillId="0" borderId="0"/>
  </cellStyleXfs>
  <cellXfs count="210">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4" fillId="0" borderId="0" xfId="0" applyFont="1" applyAlignment="1">
      <alignment horizontal="left" wrapText="1"/>
    </xf>
    <xf numFmtId="0" fontId="4" fillId="0" borderId="0" xfId="0" applyFont="1"/>
    <xf numFmtId="0" fontId="6" fillId="0" borderId="0" xfId="0" applyFont="1" applyAlignment="1">
      <alignment horizontal="justify" vertical="center" wrapText="1"/>
    </xf>
    <xf numFmtId="0" fontId="7" fillId="0" borderId="0" xfId="0" applyFont="1"/>
    <xf numFmtId="0" fontId="7" fillId="2" borderId="0" xfId="0" applyFont="1" applyFill="1" applyAlignment="1"/>
    <xf numFmtId="0" fontId="7" fillId="2" borderId="0" xfId="0" applyFont="1" applyFill="1"/>
    <xf numFmtId="0" fontId="8" fillId="0" borderId="0" xfId="0" applyFont="1"/>
    <xf numFmtId="43" fontId="8" fillId="0" borderId="0" xfId="1" applyFont="1"/>
    <xf numFmtId="4" fontId="0" fillId="0" borderId="0" xfId="0" applyNumberFormat="1"/>
    <xf numFmtId="0" fontId="8" fillId="0" borderId="0" xfId="0" applyFont="1" applyFill="1"/>
    <xf numFmtId="0" fontId="7" fillId="0" borderId="0" xfId="0" applyFont="1" applyFill="1" applyBorder="1" applyAlignment="1"/>
    <xf numFmtId="0" fontId="7" fillId="0" borderId="0" xfId="0" applyFont="1" applyFill="1" applyBorder="1" applyAlignment="1">
      <alignment horizontal="center"/>
    </xf>
    <xf numFmtId="43" fontId="8" fillId="0" borderId="0" xfId="1" applyFont="1" applyFill="1"/>
    <xf numFmtId="0" fontId="8" fillId="0" borderId="0" xfId="0" applyFont="1" applyFill="1" applyBorder="1"/>
    <xf numFmtId="43" fontId="9" fillId="0" borderId="0" xfId="1" applyFont="1" applyFill="1" applyBorder="1" applyAlignment="1">
      <alignment horizontal="right"/>
    </xf>
    <xf numFmtId="43" fontId="8" fillId="0" borderId="0" xfId="1" applyFont="1" applyFill="1" applyBorder="1" applyAlignment="1">
      <alignment horizontal="right"/>
    </xf>
    <xf numFmtId="43" fontId="8" fillId="0" borderId="0" xfId="1" applyFont="1" applyBorder="1" applyAlignment="1">
      <alignment horizontal="right"/>
    </xf>
    <xf numFmtId="43" fontId="8" fillId="0" borderId="0" xfId="0" applyNumberFormat="1" applyFont="1"/>
    <xf numFmtId="43" fontId="7" fillId="0" borderId="0" xfId="1" applyFont="1" applyFill="1" applyBorder="1" applyAlignment="1">
      <alignment horizontal="right"/>
    </xf>
    <xf numFmtId="164" fontId="7" fillId="0" borderId="0" xfId="0" applyNumberFormat="1" applyFont="1" applyBorder="1" applyAlignment="1">
      <alignment horizontal="right"/>
    </xf>
    <xf numFmtId="3" fontId="8" fillId="0" borderId="0" xfId="0" applyNumberFormat="1" applyFont="1"/>
    <xf numFmtId="43" fontId="7" fillId="0" borderId="1" xfId="1" applyFont="1" applyFill="1" applyBorder="1" applyAlignment="1">
      <alignment horizontal="right"/>
    </xf>
    <xf numFmtId="164" fontId="7" fillId="0" borderId="0" xfId="0" applyNumberFormat="1" applyFont="1" applyFill="1" applyBorder="1" applyAlignment="1">
      <alignment horizontal="right"/>
    </xf>
    <xf numFmtId="0" fontId="8" fillId="2" borderId="0" xfId="0" applyFont="1" applyFill="1"/>
    <xf numFmtId="0" fontId="8" fillId="0" borderId="0" xfId="0" applyFont="1" applyFill="1" applyAlignment="1">
      <alignment wrapText="1"/>
    </xf>
    <xf numFmtId="43" fontId="9" fillId="0" borderId="0" xfId="1" applyFont="1" applyFill="1" applyBorder="1"/>
    <xf numFmtId="43" fontId="8" fillId="0" borderId="0" xfId="1" applyFont="1" applyFill="1" applyBorder="1"/>
    <xf numFmtId="164" fontId="10"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Fill="1" applyBorder="1" applyAlignment="1">
      <alignment horizontal="center"/>
    </xf>
    <xf numFmtId="0" fontId="8" fillId="0" borderId="0" xfId="0" applyFont="1" applyBorder="1"/>
    <xf numFmtId="43" fontId="9" fillId="0" borderId="0" xfId="1" applyFont="1" applyBorder="1" applyAlignment="1">
      <alignment horizontal="right"/>
    </xf>
    <xf numFmtId="43" fontId="9" fillId="0" borderId="2" xfId="1" applyFont="1" applyBorder="1" applyAlignment="1">
      <alignment horizontal="right"/>
    </xf>
    <xf numFmtId="0" fontId="7" fillId="0" borderId="0" xfId="0" applyFont="1" applyBorder="1"/>
    <xf numFmtId="43" fontId="7" fillId="0" borderId="0" xfId="1" applyFont="1" applyBorder="1" applyAlignment="1">
      <alignment horizontal="right"/>
    </xf>
    <xf numFmtId="0" fontId="7" fillId="0" borderId="3" xfId="0" applyFont="1" applyBorder="1" applyAlignment="1">
      <alignment horizontal="center" vertical="center"/>
    </xf>
    <xf numFmtId="0" fontId="7" fillId="0" borderId="4" xfId="0" applyFont="1" applyBorder="1" applyAlignment="1">
      <alignment horizontal="center" vertical="center" wrapText="1"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shrinkToFit="1"/>
    </xf>
    <xf numFmtId="0" fontId="8" fillId="0" borderId="0" xfId="0" applyFont="1" applyFill="1" applyBorder="1" applyAlignment="1">
      <alignment vertical="center"/>
    </xf>
    <xf numFmtId="0" fontId="11" fillId="0" borderId="0" xfId="0" applyFont="1" applyFill="1" applyBorder="1" applyAlignment="1">
      <alignment vertical="center"/>
    </xf>
    <xf numFmtId="39" fontId="8" fillId="0" borderId="0" xfId="0" applyNumberFormat="1" applyFont="1" applyFill="1" applyBorder="1" applyAlignment="1">
      <alignment vertical="center"/>
    </xf>
    <xf numFmtId="43" fontId="9" fillId="0" borderId="0" xfId="1" applyFont="1" applyFill="1" applyBorder="1" applyAlignment="1">
      <alignment vertical="center"/>
    </xf>
    <xf numFmtId="39" fontId="9" fillId="0" borderId="0" xfId="0" applyNumberFormat="1" applyFont="1" applyFill="1" applyBorder="1" applyAlignment="1">
      <alignment vertical="center"/>
    </xf>
    <xf numFmtId="43" fontId="9" fillId="0" borderId="0" xfId="1" applyFont="1" applyFill="1" applyBorder="1" applyAlignment="1">
      <alignment horizontal="center" vertical="center"/>
    </xf>
    <xf numFmtId="0" fontId="9" fillId="0" borderId="0" xfId="0" applyFont="1" applyFill="1" applyBorder="1" applyAlignment="1">
      <alignment horizontal="center" vertical="center"/>
    </xf>
    <xf numFmtId="43" fontId="10" fillId="0" borderId="0" xfId="1" applyFont="1" applyFill="1" applyBorder="1" applyAlignment="1">
      <alignment vertical="center"/>
    </xf>
    <xf numFmtId="39" fontId="10"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39" fontId="9" fillId="0" borderId="0" xfId="0" applyNumberFormat="1" applyFont="1" applyFill="1" applyBorder="1" applyAlignment="1">
      <alignment horizontal="right" vertical="center" wrapText="1" shrinkToFit="1"/>
    </xf>
    <xf numFmtId="39" fontId="7" fillId="0" borderId="4" xfId="0" applyNumberFormat="1" applyFont="1" applyFill="1" applyBorder="1" applyAlignment="1">
      <alignment vertical="center"/>
    </xf>
    <xf numFmtId="39" fontId="7" fillId="0" borderId="0" xfId="0" applyNumberFormat="1" applyFont="1" applyFill="1" applyBorder="1" applyAlignment="1">
      <alignment vertical="center"/>
    </xf>
    <xf numFmtId="39" fontId="8" fillId="0" borderId="0" xfId="0" applyNumberFormat="1" applyFont="1" applyBorder="1" applyAlignment="1">
      <alignment vertical="center"/>
    </xf>
    <xf numFmtId="43" fontId="7" fillId="0" borderId="0" xfId="1" applyFont="1" applyBorder="1" applyAlignment="1">
      <alignment vertical="center"/>
    </xf>
    <xf numFmtId="39" fontId="7" fillId="0" borderId="0" xfId="0" applyNumberFormat="1" applyFont="1" applyBorder="1" applyAlignment="1">
      <alignmen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shrinkToFit="1"/>
    </xf>
    <xf numFmtId="43" fontId="7" fillId="0" borderId="0" xfId="1" applyFont="1" applyFill="1" applyBorder="1" applyAlignment="1">
      <alignment vertical="center"/>
    </xf>
    <xf numFmtId="43" fontId="8" fillId="0" borderId="0" xfId="1" applyFont="1" applyFill="1" applyBorder="1" applyAlignment="1">
      <alignment vertical="center"/>
    </xf>
    <xf numFmtId="43" fontId="8" fillId="0" borderId="0" xfId="1" applyFont="1" applyFill="1" applyBorder="1" applyAlignment="1">
      <alignment horizontal="center" vertical="center"/>
    </xf>
    <xf numFmtId="43" fontId="7" fillId="0" borderId="0" xfId="1" applyFont="1" applyFill="1" applyBorder="1" applyAlignment="1">
      <alignment horizontal="center" vertical="center"/>
    </xf>
    <xf numFmtId="43" fontId="8" fillId="0" borderId="0" xfId="1" applyFont="1" applyFill="1" applyBorder="1" applyAlignment="1">
      <alignment horizontal="left" vertical="center"/>
    </xf>
    <xf numFmtId="43" fontId="7" fillId="0" borderId="4" xfId="1" applyFont="1" applyFill="1" applyBorder="1" applyAlignment="1">
      <alignment vertical="center"/>
    </xf>
    <xf numFmtId="0" fontId="7" fillId="0" borderId="0" xfId="0" applyFont="1" applyFill="1" applyBorder="1" applyAlignment="1">
      <alignment horizontal="center" wrapText="1"/>
    </xf>
    <xf numFmtId="43" fontId="7" fillId="0" borderId="0" xfId="1" applyFont="1" applyFill="1" applyBorder="1" applyAlignment="1">
      <alignment horizontal="center" wrapText="1"/>
    </xf>
    <xf numFmtId="0" fontId="7" fillId="0" borderId="0" xfId="0" applyFont="1" applyFill="1" applyBorder="1" applyAlignment="1">
      <alignment horizontal="center" vertical="center"/>
    </xf>
    <xf numFmtId="0" fontId="9" fillId="0" borderId="0" xfId="0" applyFont="1" applyFill="1" applyBorder="1"/>
    <xf numFmtId="0" fontId="7" fillId="0" borderId="0" xfId="0" applyFont="1" applyFill="1" applyBorder="1"/>
    <xf numFmtId="43" fontId="7" fillId="0" borderId="6" xfId="1" applyFont="1" applyFill="1" applyBorder="1" applyAlignment="1">
      <alignment horizontal="right"/>
    </xf>
    <xf numFmtId="164" fontId="8" fillId="0" borderId="0" xfId="0" applyNumberFormat="1" applyFont="1"/>
    <xf numFmtId="43" fontId="0" fillId="0" borderId="0" xfId="0" applyNumberFormat="1"/>
    <xf numFmtId="43" fontId="8" fillId="0" borderId="2" xfId="1" applyFont="1" applyFill="1" applyBorder="1" applyAlignment="1">
      <alignment horizontal="right"/>
    </xf>
    <xf numFmtId="43" fontId="7" fillId="0" borderId="4" xfId="1" applyFont="1" applyFill="1" applyBorder="1" applyAlignment="1">
      <alignment horizontal="right"/>
    </xf>
    <xf numFmtId="0" fontId="10" fillId="0" borderId="0" xfId="0" applyFont="1" applyFill="1" applyBorder="1"/>
    <xf numFmtId="0" fontId="9" fillId="3" borderId="0" xfId="0" applyFont="1" applyFill="1" applyBorder="1"/>
    <xf numFmtId="43" fontId="8" fillId="3" borderId="0" xfId="1" applyFont="1" applyFill="1" applyBorder="1" applyAlignment="1">
      <alignment horizontal="right"/>
    </xf>
    <xf numFmtId="0" fontId="8" fillId="3" borderId="0" xfId="0" applyFont="1" applyFill="1" applyBorder="1"/>
    <xf numFmtId="0" fontId="7" fillId="3" borderId="0" xfId="0" applyFont="1" applyFill="1" applyBorder="1"/>
    <xf numFmtId="43" fontId="7" fillId="3" borderId="4" xfId="1" applyFont="1" applyFill="1" applyBorder="1" applyAlignment="1">
      <alignment horizontal="right"/>
    </xf>
    <xf numFmtId="43" fontId="7" fillId="3" borderId="0" xfId="1" applyFont="1" applyFill="1" applyBorder="1" applyAlignment="1">
      <alignment horizontal="right"/>
    </xf>
    <xf numFmtId="0" fontId="7" fillId="0" borderId="0" xfId="0" applyFont="1" applyFill="1"/>
    <xf numFmtId="0" fontId="10" fillId="3" borderId="0" xfId="0" applyFont="1" applyFill="1" applyBorder="1"/>
    <xf numFmtId="43" fontId="7" fillId="3" borderId="1" xfId="1" applyFont="1" applyFill="1" applyBorder="1" applyAlignment="1">
      <alignment horizontal="right"/>
    </xf>
    <xf numFmtId="43" fontId="7" fillId="2" borderId="0" xfId="1" applyFont="1" applyFill="1" applyBorder="1" applyAlignment="1">
      <alignment horizontal="right"/>
    </xf>
    <xf numFmtId="0" fontId="7" fillId="3" borderId="0" xfId="0" applyFont="1" applyFill="1" applyAlignment="1">
      <alignment horizontal="center" vertical="center"/>
    </xf>
    <xf numFmtId="0" fontId="9" fillId="4" borderId="0" xfId="0" applyFont="1" applyFill="1" applyBorder="1" applyAlignment="1">
      <alignment horizontal="left" vertical="center" wrapText="1"/>
    </xf>
    <xf numFmtId="43" fontId="9" fillId="0" borderId="0" xfId="1" applyFont="1" applyFill="1"/>
    <xf numFmtId="0" fontId="9" fillId="0" borderId="0" xfId="0" applyFont="1" applyFill="1"/>
    <xf numFmtId="43" fontId="8" fillId="3" borderId="0" xfId="1" applyFont="1" applyFill="1"/>
    <xf numFmtId="43" fontId="8" fillId="3" borderId="0" xfId="1" applyFont="1" applyFill="1" applyBorder="1"/>
    <xf numFmtId="0" fontId="10" fillId="4" borderId="0" xfId="0" applyFont="1" applyFill="1" applyBorder="1" applyAlignment="1">
      <alignment horizontal="left" vertical="center" wrapText="1"/>
    </xf>
    <xf numFmtId="43" fontId="10" fillId="0" borderId="4" xfId="1" applyFont="1" applyFill="1" applyBorder="1"/>
    <xf numFmtId="165" fontId="7" fillId="3" borderId="0" xfId="0" applyNumberFormat="1" applyFont="1" applyFill="1" applyBorder="1"/>
    <xf numFmtId="43" fontId="10" fillId="0" borderId="0" xfId="1" applyFont="1" applyFill="1" applyBorder="1"/>
    <xf numFmtId="43" fontId="7" fillId="3" borderId="0" xfId="1" applyFont="1" applyFill="1"/>
    <xf numFmtId="43" fontId="9" fillId="0" borderId="4" xfId="1" applyFont="1" applyFill="1" applyBorder="1"/>
    <xf numFmtId="43" fontId="8" fillId="3" borderId="4" xfId="1" applyFont="1" applyFill="1" applyBorder="1"/>
    <xf numFmtId="0" fontId="10" fillId="3" borderId="0" xfId="0" applyFont="1" applyFill="1"/>
    <xf numFmtId="43" fontId="10" fillId="0" borderId="7" xfId="1" applyFont="1" applyFill="1" applyBorder="1"/>
    <xf numFmtId="43" fontId="7" fillId="3" borderId="1" xfId="1" applyFont="1" applyFill="1" applyBorder="1"/>
    <xf numFmtId="43" fontId="7" fillId="3" borderId="0" xfId="1" applyFont="1" applyFill="1" applyBorder="1"/>
    <xf numFmtId="43" fontId="8" fillId="2" borderId="0" xfId="1" applyFont="1" applyFill="1"/>
    <xf numFmtId="0" fontId="10" fillId="3" borderId="0" xfId="0" applyFont="1" applyFill="1" applyAlignment="1">
      <alignment horizontal="center"/>
    </xf>
    <xf numFmtId="0" fontId="9" fillId="3" borderId="0" xfId="0" applyFont="1" applyFill="1"/>
    <xf numFmtId="43" fontId="9" fillId="0" borderId="2" xfId="1" applyFont="1" applyFill="1" applyBorder="1" applyAlignment="1">
      <alignment horizontal="right"/>
    </xf>
    <xf numFmtId="43" fontId="8" fillId="0" borderId="2" xfId="1" applyFont="1" applyBorder="1" applyAlignment="1">
      <alignment horizontal="right"/>
    </xf>
    <xf numFmtId="0" fontId="8" fillId="0" borderId="0" xfId="0" applyFont="1" applyAlignment="1">
      <alignment horizontal="left" wrapText="1"/>
    </xf>
    <xf numFmtId="43" fontId="8" fillId="0" borderId="0" xfId="1" applyFont="1" applyAlignment="1">
      <alignment horizontal="left" wrapText="1"/>
    </xf>
    <xf numFmtId="0" fontId="8" fillId="0" borderId="0" xfId="0" applyFont="1" applyBorder="1" applyAlignment="1">
      <alignment horizontal="left"/>
    </xf>
    <xf numFmtId="43" fontId="10" fillId="0" borderId="1" xfId="1" applyFont="1" applyFill="1" applyBorder="1" applyAlignment="1">
      <alignment horizontal="right"/>
    </xf>
    <xf numFmtId="43" fontId="8" fillId="0" borderId="0" xfId="1" applyFont="1" applyBorder="1"/>
    <xf numFmtId="43" fontId="8" fillId="0" borderId="0" xfId="0" applyNumberFormat="1" applyFont="1" applyBorder="1"/>
    <xf numFmtId="0" fontId="8" fillId="0" borderId="0" xfId="0" applyFont="1" applyAlignment="1">
      <alignment wrapText="1"/>
    </xf>
    <xf numFmtId="0" fontId="8" fillId="0" borderId="0" xfId="0" applyFont="1" applyBorder="1" applyAlignment="1">
      <alignment horizontal="left" wrapText="1"/>
    </xf>
    <xf numFmtId="43" fontId="12" fillId="0" borderId="0" xfId="1" applyFont="1" applyFill="1" applyBorder="1" applyAlignment="1">
      <alignment horizontal="center" vertical="center"/>
    </xf>
    <xf numFmtId="0" fontId="8" fillId="0" borderId="0" xfId="0" applyFont="1" applyAlignment="1">
      <alignment vertical="top" wrapText="1"/>
    </xf>
    <xf numFmtId="0" fontId="12" fillId="0" borderId="0" xfId="0" applyFont="1" applyBorder="1" applyAlignment="1">
      <alignment horizontal="justify" vertical="center"/>
    </xf>
    <xf numFmtId="0" fontId="13" fillId="0" borderId="0" xfId="0" applyFont="1" applyBorder="1" applyAlignment="1">
      <alignment horizontal="justify" vertical="center"/>
    </xf>
    <xf numFmtId="43" fontId="7" fillId="0" borderId="4" xfId="1" applyFont="1" applyFill="1" applyBorder="1"/>
    <xf numFmtId="0" fontId="12" fillId="0" borderId="0" xfId="0" applyFont="1" applyFill="1" applyBorder="1" applyAlignment="1">
      <alignment horizontal="justify" vertical="center"/>
    </xf>
    <xf numFmtId="164" fontId="7" fillId="0" borderId="0" xfId="0" applyNumberFormat="1" applyFont="1" applyFill="1" applyBorder="1"/>
    <xf numFmtId="164" fontId="8" fillId="0" borderId="0" xfId="0" applyNumberFormat="1" applyFont="1" applyBorder="1"/>
    <xf numFmtId="0" fontId="7" fillId="0" borderId="0" xfId="0" applyFont="1" applyFill="1" applyAlignment="1"/>
    <xf numFmtId="0" fontId="8" fillId="0" borderId="0" xfId="0" applyFont="1" applyFill="1" applyAlignment="1">
      <alignment horizontal="right"/>
    </xf>
    <xf numFmtId="164" fontId="8" fillId="0" borderId="0" xfId="0" applyNumberFormat="1" applyFont="1" applyFill="1" applyAlignment="1">
      <alignment horizontal="left" vertical="top" wrapText="1"/>
    </xf>
    <xf numFmtId="43" fontId="0" fillId="0" borderId="0" xfId="1" applyFont="1"/>
    <xf numFmtId="164" fontId="7" fillId="0" borderId="0" xfId="0" applyNumberFormat="1" applyFont="1"/>
    <xf numFmtId="0" fontId="12" fillId="0" borderId="0" xfId="0" applyFont="1" applyAlignment="1">
      <alignment horizontal="left" vertical="center"/>
    </xf>
    <xf numFmtId="0" fontId="12" fillId="0" borderId="0" xfId="0" applyFont="1" applyBorder="1" applyAlignment="1">
      <alignment horizontal="left" vertical="center"/>
    </xf>
    <xf numFmtId="164" fontId="8" fillId="0" borderId="0" xfId="0" applyNumberFormat="1" applyFont="1" applyFill="1"/>
    <xf numFmtId="0" fontId="8" fillId="0" borderId="7" xfId="0" applyFont="1" applyFill="1" applyBorder="1"/>
    <xf numFmtId="43" fontId="7" fillId="0" borderId="0" xfId="0" applyNumberFormat="1" applyFont="1" applyFill="1"/>
    <xf numFmtId="43" fontId="8" fillId="0" borderId="0" xfId="0" applyNumberFormat="1" applyFont="1" applyFill="1"/>
    <xf numFmtId="0" fontId="17" fillId="0" borderId="0" xfId="0" applyFont="1" applyFill="1"/>
    <xf numFmtId="0" fontId="18" fillId="0" borderId="0" xfId="0" applyFont="1" applyFill="1" applyBorder="1" applyAlignment="1"/>
    <xf numFmtId="0" fontId="0" fillId="0" borderId="0" xfId="0" applyFill="1"/>
    <xf numFmtId="166" fontId="8" fillId="0" borderId="8" xfId="0" applyNumberFormat="1" applyFont="1" applyFill="1" applyBorder="1" applyAlignment="1">
      <alignment horizontal="center"/>
    </xf>
    <xf numFmtId="0" fontId="9" fillId="0" borderId="8" xfId="0" applyFont="1" applyFill="1" applyBorder="1" applyAlignment="1">
      <alignment horizontal="left" vertical="center" wrapText="1"/>
    </xf>
    <xf numFmtId="43" fontId="9" fillId="0" borderId="8" xfId="1" applyFont="1" applyFill="1" applyBorder="1" applyAlignment="1">
      <alignment horizontal="center" vertical="center" wrapText="1"/>
    </xf>
    <xf numFmtId="166" fontId="8" fillId="0" borderId="9" xfId="0" applyNumberFormat="1" applyFont="1" applyFill="1" applyBorder="1" applyAlignment="1">
      <alignment horizontal="center"/>
    </xf>
    <xf numFmtId="0" fontId="8" fillId="0" borderId="3" xfId="0" applyFont="1" applyFill="1" applyBorder="1"/>
    <xf numFmtId="1" fontId="9" fillId="0" borderId="8" xfId="0" applyNumberFormat="1" applyFont="1" applyFill="1" applyBorder="1" applyAlignment="1">
      <alignment horizontal="center" vertical="center" wrapText="1"/>
    </xf>
    <xf numFmtId="0" fontId="14" fillId="0" borderId="0" xfId="0" applyFont="1"/>
    <xf numFmtId="166" fontId="8" fillId="0" borderId="8" xfId="0" applyNumberFormat="1" applyFont="1" applyFill="1" applyBorder="1" applyAlignment="1">
      <alignment horizontal="center" vertical="center"/>
    </xf>
    <xf numFmtId="43" fontId="15" fillId="0" borderId="1" xfId="0" applyNumberFormat="1" applyFont="1" applyBorder="1"/>
    <xf numFmtId="43" fontId="9" fillId="0" borderId="0" xfId="1" applyFont="1" applyFill="1" applyBorder="1" applyAlignment="1">
      <alignment horizontal="center" vertical="center" wrapText="1"/>
    </xf>
    <xf numFmtId="0" fontId="2" fillId="0" borderId="0" xfId="0" applyFont="1" applyBorder="1" applyAlignment="1">
      <alignment horizontal="center"/>
    </xf>
    <xf numFmtId="0" fontId="22" fillId="0" borderId="0" xfId="0" applyFont="1" applyBorder="1"/>
    <xf numFmtId="0" fontId="22" fillId="0" borderId="0" xfId="0" applyFont="1" applyFill="1" applyBorder="1"/>
    <xf numFmtId="0" fontId="0" fillId="0" borderId="0" xfId="0" applyFont="1" applyBorder="1"/>
    <xf numFmtId="0" fontId="26" fillId="2" borderId="0" xfId="0" applyFont="1" applyFill="1" applyBorder="1" applyAlignment="1">
      <alignment horizontal="center" vertical="center" wrapText="1"/>
    </xf>
    <xf numFmtId="0" fontId="0" fillId="0" borderId="0" xfId="0" applyFont="1" applyBorder="1" applyAlignment="1">
      <alignment horizontal="center"/>
    </xf>
    <xf numFmtId="0" fontId="6" fillId="0" borderId="0" xfId="0" applyFont="1" applyFill="1" applyBorder="1" applyAlignment="1">
      <alignment horizontal="center"/>
    </xf>
    <xf numFmtId="167"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43" fontId="6" fillId="0" borderId="0" xfId="1" applyFont="1" applyFill="1" applyBorder="1"/>
    <xf numFmtId="0" fontId="6" fillId="0" borderId="0" xfId="0" applyFont="1" applyFill="1" applyBorder="1"/>
    <xf numFmtId="0" fontId="27" fillId="0" borderId="0" xfId="0" applyFont="1" applyFill="1" applyBorder="1"/>
    <xf numFmtId="43" fontId="5" fillId="0" borderId="10" xfId="1" applyFont="1" applyFill="1" applyBorder="1"/>
    <xf numFmtId="0" fontId="2" fillId="0" borderId="0" xfId="0" applyFont="1" applyFill="1" applyBorder="1" applyAlignment="1">
      <alignment horizontal="center"/>
    </xf>
    <xf numFmtId="0" fontId="2" fillId="0" borderId="0" xfId="0" applyFont="1" applyFill="1" applyBorder="1"/>
    <xf numFmtId="0" fontId="0" fillId="0" borderId="0" xfId="0" applyFont="1" applyFill="1" applyBorder="1"/>
    <xf numFmtId="0" fontId="28" fillId="0" borderId="0" xfId="0" applyFont="1" applyFill="1" applyBorder="1" applyAlignment="1">
      <alignment horizontal="left" vertical="center"/>
    </xf>
    <xf numFmtId="0" fontId="2" fillId="3" borderId="0" xfId="0" applyFont="1" applyFill="1" applyBorder="1" applyAlignment="1">
      <alignment horizontal="center"/>
    </xf>
    <xf numFmtId="0" fontId="29" fillId="3" borderId="0" xfId="0" applyFont="1" applyFill="1" applyBorder="1"/>
    <xf numFmtId="43" fontId="29" fillId="0" borderId="0" xfId="0" applyNumberFormat="1" applyFont="1" applyFill="1" applyBorder="1"/>
    <xf numFmtId="43" fontId="30" fillId="0" borderId="10" xfId="0" applyNumberFormat="1" applyFont="1" applyFill="1" applyBorder="1"/>
    <xf numFmtId="0" fontId="2" fillId="3" borderId="0" xfId="0" applyFont="1" applyFill="1" applyBorder="1"/>
    <xf numFmtId="0" fontId="0" fillId="3" borderId="0" xfId="0" applyFont="1" applyFill="1" applyBorder="1"/>
    <xf numFmtId="43" fontId="27" fillId="0" borderId="0" xfId="0" applyNumberFormat="1" applyFont="1" applyFill="1" applyBorder="1"/>
    <xf numFmtId="43" fontId="31" fillId="0" borderId="10" xfId="0" applyNumberFormat="1" applyFont="1" applyFill="1" applyBorder="1"/>
    <xf numFmtId="167" fontId="6" fillId="3" borderId="0" xfId="0" applyNumberFormat="1" applyFont="1" applyFill="1" applyBorder="1" applyAlignment="1">
      <alignment horizontal="center" vertical="center"/>
    </xf>
    <xf numFmtId="0" fontId="6" fillId="3" borderId="0" xfId="0" applyFont="1" applyFill="1" applyBorder="1" applyAlignment="1">
      <alignment horizontal="left"/>
    </xf>
    <xf numFmtId="43" fontId="6" fillId="3" borderId="0" xfId="1" applyFont="1" applyFill="1" applyBorder="1"/>
    <xf numFmtId="167" fontId="6" fillId="0" borderId="0" xfId="0" applyNumberFormat="1" applyFont="1" applyFill="1" applyBorder="1" applyAlignment="1">
      <alignment horizontal="center" vertical="center"/>
    </xf>
    <xf numFmtId="0" fontId="6" fillId="0" borderId="0" xfId="0" applyFont="1" applyFill="1" applyBorder="1" applyAlignment="1">
      <alignment horizontal="left" wrapText="1"/>
    </xf>
    <xf numFmtId="43" fontId="0" fillId="0" borderId="0" xfId="0" applyNumberFormat="1" applyFont="1" applyFill="1" applyBorder="1"/>
    <xf numFmtId="0" fontId="34" fillId="0" borderId="0" xfId="0" applyFont="1" applyBorder="1"/>
    <xf numFmtId="0" fontId="4"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xf>
    <xf numFmtId="0" fontId="3" fillId="2" borderId="0" xfId="0" applyFont="1" applyFill="1" applyAlignment="1">
      <alignment horizontal="left"/>
    </xf>
    <xf numFmtId="0" fontId="3" fillId="0" borderId="0" xfId="0" applyFont="1" applyAlignment="1">
      <alignment horizontal="left" wrapText="1"/>
    </xf>
    <xf numFmtId="0" fontId="3" fillId="2" borderId="0" xfId="0" applyFont="1" applyFill="1" applyAlignment="1">
      <alignment horizontal="left" wrapText="1"/>
    </xf>
    <xf numFmtId="0" fontId="8" fillId="0" borderId="0" xfId="0" applyFont="1" applyAlignment="1">
      <alignment horizontal="left" wrapText="1"/>
    </xf>
    <xf numFmtId="0" fontId="10" fillId="0" borderId="0" xfId="0" applyFont="1" applyFill="1" applyBorder="1" applyAlignment="1">
      <alignment horizontal="left" vertical="top" wrapText="1"/>
    </xf>
    <xf numFmtId="0" fontId="8" fillId="0" borderId="0" xfId="0" applyFont="1" applyAlignment="1">
      <alignment horizontal="left"/>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7" fillId="2" borderId="0" xfId="0" applyFont="1" applyFill="1" applyAlignment="1">
      <alignment horizontal="left"/>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2" xfId="0" applyFont="1" applyFill="1" applyBorder="1" applyAlignment="1">
      <alignment horizontal="center"/>
    </xf>
    <xf numFmtId="0" fontId="19" fillId="6" borderId="8" xfId="0" applyFont="1" applyFill="1" applyBorder="1" applyAlignment="1">
      <alignment horizontal="center" vertical="center" wrapText="1"/>
    </xf>
    <xf numFmtId="0" fontId="25" fillId="7" borderId="0" xfId="2" applyFont="1" applyFill="1" applyBorder="1" applyAlignment="1">
      <alignment horizontal="center"/>
    </xf>
    <xf numFmtId="0" fontId="23" fillId="3" borderId="0" xfId="0" applyFont="1" applyFill="1" applyBorder="1" applyAlignment="1">
      <alignment horizontal="center"/>
    </xf>
    <xf numFmtId="0" fontId="23" fillId="3" borderId="0" xfId="3" applyFont="1" applyFill="1" applyBorder="1" applyAlignment="1">
      <alignment horizontal="center"/>
    </xf>
    <xf numFmtId="0" fontId="23" fillId="0" borderId="0" xfId="3" applyFont="1" applyFill="1" applyBorder="1" applyAlignment="1">
      <alignment horizontal="center"/>
    </xf>
    <xf numFmtId="0" fontId="25" fillId="7" borderId="0" xfId="2" applyFont="1" applyFill="1" applyBorder="1" applyAlignment="1">
      <alignment horizontal="center" vertical="center"/>
    </xf>
    <xf numFmtId="0" fontId="32" fillId="7" borderId="0" xfId="2" applyFont="1" applyFill="1" applyBorder="1" applyAlignment="1">
      <alignment horizontal="right"/>
    </xf>
    <xf numFmtId="0" fontId="32" fillId="7" borderId="11" xfId="2" applyFont="1" applyFill="1" applyBorder="1" applyAlignment="1">
      <alignment horizontal="right"/>
    </xf>
    <xf numFmtId="0" fontId="33" fillId="0" borderId="0" xfId="3" applyFont="1" applyFill="1" applyBorder="1" applyAlignment="1">
      <alignment horizontal="center"/>
    </xf>
  </cellXfs>
  <cellStyles count="4">
    <cellStyle name="Énfasis5" xfId="2" builtinId="45"/>
    <cellStyle name="Millares" xfId="1" builtinId="3"/>
    <cellStyle name="Normal" xfId="0" builtinId="0"/>
    <cellStyle name="Normal 3" xfId="3" xr:uid="{39EC32A3-7576-47DC-919C-D42E252D72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D2DE0B.4AE0F8F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D2DE0B.4AE0F8F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D2DE0B.4AE0F8F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552451</xdr:colOff>
      <xdr:row>0</xdr:row>
      <xdr:rowOff>9525</xdr:rowOff>
    </xdr:from>
    <xdr:to>
      <xdr:col>5</xdr:col>
      <xdr:colOff>76201</xdr:colOff>
      <xdr:row>2</xdr:row>
      <xdr:rowOff>0</xdr:rowOff>
    </xdr:to>
    <xdr:pic>
      <xdr:nvPicPr>
        <xdr:cNvPr id="2" name="Imagen 1" descr="LOGO IGN">
          <a:extLst>
            <a:ext uri="{FF2B5EF4-FFF2-40B4-BE49-F238E27FC236}">
              <a16:creationId xmlns:a16="http://schemas.microsoft.com/office/drawing/2014/main" id="{723B3B87-0150-4EF6-84A9-D495C9704FC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33626" y="9525"/>
          <a:ext cx="1047750" cy="371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799647</xdr:colOff>
      <xdr:row>0</xdr:row>
      <xdr:rowOff>161776</xdr:rowOff>
    </xdr:from>
    <xdr:to>
      <xdr:col>3</xdr:col>
      <xdr:colOff>857250</xdr:colOff>
      <xdr:row>2</xdr:row>
      <xdr:rowOff>76201</xdr:rowOff>
    </xdr:to>
    <xdr:pic>
      <xdr:nvPicPr>
        <xdr:cNvPr id="2" name="Imagen 1" descr="LOGO IGN">
          <a:extLst>
            <a:ext uri="{FF2B5EF4-FFF2-40B4-BE49-F238E27FC236}">
              <a16:creationId xmlns:a16="http://schemas.microsoft.com/office/drawing/2014/main" id="{05FE0DED-AE6B-462C-898A-063D3BFC8DDA}"/>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33097" y="161776"/>
          <a:ext cx="867228" cy="438300"/>
        </a:xfrm>
        <a:prstGeom prst="rect">
          <a:avLst/>
        </a:prstGeom>
        <a:noFill/>
      </xdr:spPr>
    </xdr:pic>
    <xdr:clientData/>
  </xdr:twoCellAnchor>
  <xdr:oneCellAnchor>
    <xdr:from>
      <xdr:col>8</xdr:col>
      <xdr:colOff>28122</xdr:colOff>
      <xdr:row>0</xdr:row>
      <xdr:rowOff>161775</xdr:rowOff>
    </xdr:from>
    <xdr:ext cx="1076778" cy="314475"/>
    <xdr:pic>
      <xdr:nvPicPr>
        <xdr:cNvPr id="3" name="Imagen 2" descr="LOGO IGN">
          <a:extLst>
            <a:ext uri="{FF2B5EF4-FFF2-40B4-BE49-F238E27FC236}">
              <a16:creationId xmlns:a16="http://schemas.microsoft.com/office/drawing/2014/main" id="{E83A7058-32C0-4D8C-9706-9B9480058DD9}"/>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33722" y="161775"/>
          <a:ext cx="1076778" cy="314475"/>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1154205</xdr:colOff>
      <xdr:row>0</xdr:row>
      <xdr:rowOff>0</xdr:rowOff>
    </xdr:from>
    <xdr:to>
      <xdr:col>5</xdr:col>
      <xdr:colOff>2391294</xdr:colOff>
      <xdr:row>1</xdr:row>
      <xdr:rowOff>322824</xdr:rowOff>
    </xdr:to>
    <xdr:pic>
      <xdr:nvPicPr>
        <xdr:cNvPr id="2" name="Imagen 1" descr="LOGO IGN">
          <a:extLst>
            <a:ext uri="{FF2B5EF4-FFF2-40B4-BE49-F238E27FC236}">
              <a16:creationId xmlns:a16="http://schemas.microsoft.com/office/drawing/2014/main" id="{BFF65C4F-8C7D-4F4C-A869-4D2478DA734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592855" y="0"/>
          <a:ext cx="1237089" cy="684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2023/Contabiliadad/Junio%202023/Copia%20de%20Corte%20semestral%20enero-juni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nrd-my.sharepoint.com/2023/Contabiliadad/Junio%202023/Inventario%20junio%20202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de Situación"/>
      <sheetName val="Est. de Rendimiento Fin"/>
      <sheetName val="Cambio del Patrimonio"/>
      <sheetName val="Flujo de Efectivo"/>
      <sheetName val="Estado Comparativo"/>
      <sheetName val="Notas 1-6 Historia"/>
      <sheetName val="Notas 7-18"/>
      <sheetName val="Cuentas por pagar"/>
      <sheetName val="Notas 7-19"/>
    </sheetNames>
    <sheetDataSet>
      <sheetData sheetId="0">
        <row r="6">
          <cell r="B6" t="str">
            <v>INSTITUTO GEOGRÁFICO NACIONAL JOSÉ JOAQUÌN HUNGRÌA MORELL</v>
          </cell>
        </row>
        <row r="37">
          <cell r="C37"/>
        </row>
      </sheetData>
      <sheetData sheetId="1">
        <row r="26">
          <cell r="D26">
            <v>-57406863.589999989</v>
          </cell>
        </row>
      </sheetData>
      <sheetData sheetId="2"/>
      <sheetData sheetId="3"/>
      <sheetData sheetId="4"/>
      <sheetData sheetId="5"/>
      <sheetData sheetId="6">
        <row r="195">
          <cell r="C195">
            <v>963483.88</v>
          </cell>
        </row>
      </sheetData>
      <sheetData sheetId="7">
        <row r="9">
          <cell r="J9">
            <v>2500</v>
          </cell>
        </row>
        <row r="10">
          <cell r="J10">
            <v>33482.5</v>
          </cell>
        </row>
        <row r="11">
          <cell r="J11">
            <v>42101.89</v>
          </cell>
        </row>
        <row r="12">
          <cell r="J12">
            <v>17110</v>
          </cell>
        </row>
        <row r="13">
          <cell r="E13">
            <v>94000</v>
          </cell>
          <cell r="J13">
            <v>9645.0400000000009</v>
          </cell>
        </row>
        <row r="14">
          <cell r="E14">
            <v>13511.1</v>
          </cell>
          <cell r="J14">
            <v>79000</v>
          </cell>
        </row>
        <row r="18">
          <cell r="J18">
            <v>349044</v>
          </cell>
        </row>
        <row r="19">
          <cell r="J19">
            <v>24000.02</v>
          </cell>
        </row>
        <row r="20">
          <cell r="J20">
            <v>32597.5</v>
          </cell>
        </row>
        <row r="21">
          <cell r="J21">
            <v>11210</v>
          </cell>
        </row>
        <row r="22">
          <cell r="J22">
            <v>44604</v>
          </cell>
        </row>
        <row r="23">
          <cell r="J23">
            <v>174726.18</v>
          </cell>
        </row>
        <row r="24">
          <cell r="J24">
            <v>8200.34</v>
          </cell>
        </row>
        <row r="25">
          <cell r="E25">
            <v>9268197.5800000001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cion "/>
      <sheetName val="Entrada y Salida "/>
      <sheetName val="Actualizado"/>
    </sheetNames>
    <sheetDataSet>
      <sheetData sheetId="0"/>
      <sheetData sheetId="1">
        <row r="103">
          <cell r="H103">
            <v>7748</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D2CC-5E5C-46DC-9062-23EC4A9807DE}">
  <dimension ref="B3:I133"/>
  <sheetViews>
    <sheetView showGridLines="0" tabSelected="1" workbookViewId="0">
      <selection activeCell="M120" sqref="M120"/>
    </sheetView>
  </sheetViews>
  <sheetFormatPr baseColWidth="10" defaultColWidth="11.42578125" defaultRowHeight="15" x14ac:dyDescent="0.25"/>
  <cols>
    <col min="1" max="1" width="3.85546875" style="1" customWidth="1"/>
    <col min="2" max="2" width="11.42578125" style="1" customWidth="1"/>
    <col min="3" max="16384" width="11.42578125" style="1"/>
  </cols>
  <sheetData>
    <row r="3" spans="2:9" ht="15.75" customHeight="1" x14ac:dyDescent="0.25">
      <c r="C3" s="187" t="s">
        <v>0</v>
      </c>
      <c r="D3" s="187"/>
      <c r="E3" s="187"/>
      <c r="F3" s="187"/>
      <c r="G3" s="187"/>
    </row>
    <row r="4" spans="2:9" ht="15.75" customHeight="1" x14ac:dyDescent="0.25">
      <c r="C4" s="187" t="s">
        <v>1</v>
      </c>
      <c r="D4" s="187"/>
      <c r="E4" s="187"/>
      <c r="F4" s="187"/>
      <c r="G4" s="187"/>
    </row>
    <row r="6" spans="2:9" x14ac:dyDescent="0.25">
      <c r="B6" s="188" t="s">
        <v>2</v>
      </c>
      <c r="C6" s="188"/>
      <c r="D6" s="188"/>
      <c r="E6" s="188"/>
      <c r="F6" s="188"/>
      <c r="G6" s="188"/>
    </row>
    <row r="7" spans="2:9" x14ac:dyDescent="0.25">
      <c r="B7" s="189" t="s">
        <v>3</v>
      </c>
      <c r="C7" s="189"/>
      <c r="D7" s="189"/>
      <c r="E7" s="189"/>
      <c r="F7" s="189"/>
      <c r="G7" s="189"/>
      <c r="H7" s="189"/>
    </row>
    <row r="8" spans="2:9" x14ac:dyDescent="0.25">
      <c r="B8" s="2"/>
      <c r="C8" s="2"/>
      <c r="D8" s="2"/>
      <c r="E8" s="2"/>
      <c r="F8" s="2"/>
      <c r="G8" s="2"/>
    </row>
    <row r="9" spans="2:9" s="4" customFormat="1" ht="77.25" customHeight="1" x14ac:dyDescent="0.25">
      <c r="B9" s="186" t="s">
        <v>4</v>
      </c>
      <c r="C9" s="186"/>
      <c r="D9" s="186"/>
      <c r="E9" s="186"/>
      <c r="F9" s="186"/>
      <c r="G9" s="186"/>
      <c r="H9" s="186"/>
      <c r="I9" s="3"/>
    </row>
    <row r="11" spans="2:9" ht="45.75" customHeight="1" x14ac:dyDescent="0.25">
      <c r="B11" s="186" t="s">
        <v>5</v>
      </c>
      <c r="C11" s="186"/>
      <c r="D11" s="186"/>
      <c r="E11" s="186"/>
      <c r="F11" s="186"/>
      <c r="G11" s="186"/>
      <c r="H11" s="186"/>
    </row>
    <row r="12" spans="2:9" ht="16.5" customHeight="1" x14ac:dyDescent="0.25">
      <c r="B12" s="5"/>
      <c r="C12" s="5"/>
      <c r="D12" s="5"/>
      <c r="E12" s="5"/>
      <c r="F12" s="5"/>
      <c r="G12" s="5"/>
      <c r="H12" s="5"/>
    </row>
    <row r="13" spans="2:9" ht="98.25" customHeight="1" x14ac:dyDescent="0.25">
      <c r="B13" s="186" t="s">
        <v>6</v>
      </c>
      <c r="C13" s="186"/>
      <c r="D13" s="186"/>
      <c r="E13" s="186"/>
      <c r="F13" s="186"/>
      <c r="G13" s="186"/>
      <c r="H13" s="186"/>
    </row>
    <row r="14" spans="2:9" ht="56.25" customHeight="1" x14ac:dyDescent="0.25">
      <c r="B14" s="186" t="s">
        <v>7</v>
      </c>
      <c r="C14" s="186"/>
      <c r="D14" s="186"/>
      <c r="E14" s="186"/>
      <c r="F14" s="186"/>
      <c r="G14" s="186"/>
      <c r="H14" s="186"/>
    </row>
    <row r="16" spans="2:9" ht="48" customHeight="1" x14ac:dyDescent="0.25">
      <c r="B16" s="186" t="s">
        <v>8</v>
      </c>
      <c r="C16" s="186"/>
      <c r="D16" s="186"/>
      <c r="E16" s="186"/>
      <c r="F16" s="186"/>
      <c r="G16" s="186"/>
      <c r="H16" s="186"/>
    </row>
    <row r="18" spans="2:8" x14ac:dyDescent="0.25">
      <c r="B18" s="6" t="s">
        <v>9</v>
      </c>
    </row>
    <row r="20" spans="2:8" ht="36.75" customHeight="1" x14ac:dyDescent="0.25">
      <c r="B20" s="186" t="s">
        <v>10</v>
      </c>
      <c r="C20" s="186"/>
      <c r="D20" s="186"/>
      <c r="E20" s="186"/>
      <c r="F20" s="186"/>
      <c r="G20" s="186"/>
      <c r="H20" s="186"/>
    </row>
    <row r="22" spans="2:8" ht="29.25" customHeight="1" x14ac:dyDescent="0.25">
      <c r="B22" s="186" t="s">
        <v>11</v>
      </c>
      <c r="C22" s="186"/>
      <c r="D22" s="186"/>
      <c r="E22" s="186"/>
      <c r="F22" s="186"/>
      <c r="G22" s="186"/>
      <c r="H22" s="186"/>
    </row>
    <row r="24" spans="2:8" ht="63" customHeight="1" x14ac:dyDescent="0.25">
      <c r="B24" s="186" t="s">
        <v>12</v>
      </c>
      <c r="C24" s="186"/>
      <c r="D24" s="186"/>
      <c r="E24" s="186"/>
      <c r="F24" s="186"/>
      <c r="G24" s="186"/>
      <c r="H24" s="186"/>
    </row>
    <row r="26" spans="2:8" x14ac:dyDescent="0.25">
      <c r="B26" s="6" t="s">
        <v>13</v>
      </c>
    </row>
    <row r="28" spans="2:8" ht="32.25" customHeight="1" x14ac:dyDescent="0.25">
      <c r="B28" s="186" t="s">
        <v>14</v>
      </c>
      <c r="C28" s="186"/>
      <c r="D28" s="186"/>
      <c r="E28" s="186"/>
      <c r="F28" s="186"/>
      <c r="G28" s="186"/>
      <c r="H28" s="186"/>
    </row>
    <row r="29" spans="2:8" ht="30" customHeight="1" x14ac:dyDescent="0.25">
      <c r="B29" s="186" t="s">
        <v>15</v>
      </c>
      <c r="C29" s="186"/>
      <c r="D29" s="186"/>
      <c r="E29" s="186"/>
      <c r="F29" s="186"/>
      <c r="G29" s="186"/>
      <c r="H29" s="186"/>
    </row>
    <row r="31" spans="2:8" x14ac:dyDescent="0.25">
      <c r="B31" s="190" t="s">
        <v>16</v>
      </c>
      <c r="C31" s="190"/>
      <c r="D31" s="190"/>
      <c r="E31" s="190"/>
      <c r="F31" s="190"/>
      <c r="G31" s="190"/>
      <c r="H31" s="190"/>
    </row>
    <row r="32" spans="2:8" ht="56.25" customHeight="1" x14ac:dyDescent="0.25">
      <c r="B32" s="186" t="s">
        <v>17</v>
      </c>
      <c r="C32" s="186"/>
      <c r="D32" s="186"/>
      <c r="E32" s="186"/>
      <c r="F32" s="186"/>
      <c r="G32" s="186"/>
      <c r="H32" s="186"/>
    </row>
    <row r="34" spans="2:8" x14ac:dyDescent="0.25">
      <c r="B34" s="190" t="s">
        <v>18</v>
      </c>
      <c r="C34" s="190"/>
      <c r="D34" s="190"/>
      <c r="E34" s="190"/>
      <c r="F34" s="190"/>
      <c r="G34" s="190"/>
      <c r="H34" s="190"/>
    </row>
    <row r="35" spans="2:8" x14ac:dyDescent="0.25">
      <c r="B35" s="186" t="s">
        <v>19</v>
      </c>
      <c r="C35" s="186"/>
      <c r="D35" s="186"/>
      <c r="E35" s="186"/>
      <c r="F35" s="186"/>
      <c r="G35" s="186"/>
      <c r="H35" s="186"/>
    </row>
    <row r="36" spans="2:8" x14ac:dyDescent="0.25">
      <c r="B36" s="186" t="s">
        <v>20</v>
      </c>
      <c r="C36" s="186"/>
      <c r="D36" s="186"/>
      <c r="E36" s="186"/>
      <c r="F36" s="186"/>
      <c r="G36" s="186"/>
      <c r="H36" s="186"/>
    </row>
    <row r="37" spans="2:8" x14ac:dyDescent="0.25">
      <c r="B37" s="186" t="s">
        <v>21</v>
      </c>
      <c r="C37" s="186"/>
      <c r="D37" s="186"/>
      <c r="E37" s="186"/>
      <c r="F37" s="186"/>
      <c r="G37" s="186"/>
      <c r="H37" s="186"/>
    </row>
    <row r="39" spans="2:8" x14ac:dyDescent="0.25">
      <c r="B39" s="191" t="s">
        <v>22</v>
      </c>
      <c r="C39" s="191"/>
      <c r="D39" s="191"/>
      <c r="E39" s="191"/>
      <c r="F39" s="191"/>
      <c r="G39" s="191"/>
      <c r="H39" s="191"/>
    </row>
    <row r="41" spans="2:8" ht="69.75" customHeight="1" x14ac:dyDescent="0.25">
      <c r="B41" s="186" t="s">
        <v>23</v>
      </c>
      <c r="C41" s="186"/>
      <c r="D41" s="186"/>
      <c r="E41" s="186"/>
      <c r="F41" s="186"/>
      <c r="G41" s="186"/>
      <c r="H41" s="186"/>
    </row>
    <row r="42" spans="2:8" ht="54" customHeight="1" x14ac:dyDescent="0.25">
      <c r="B42" s="186" t="s">
        <v>24</v>
      </c>
      <c r="C42" s="186"/>
      <c r="D42" s="186"/>
      <c r="E42" s="186"/>
      <c r="F42" s="186"/>
      <c r="G42" s="186"/>
      <c r="H42" s="186"/>
    </row>
    <row r="43" spans="2:8" ht="36.75" customHeight="1" x14ac:dyDescent="0.25">
      <c r="B43" s="186" t="s">
        <v>25</v>
      </c>
      <c r="C43" s="186"/>
      <c r="D43" s="186"/>
      <c r="E43" s="186"/>
      <c r="F43" s="186"/>
      <c r="G43" s="186"/>
      <c r="H43" s="186"/>
    </row>
    <row r="44" spans="2:8" ht="62.25" customHeight="1" x14ac:dyDescent="0.25">
      <c r="B44" s="186" t="s">
        <v>26</v>
      </c>
      <c r="C44" s="186"/>
      <c r="D44" s="186"/>
      <c r="E44" s="186"/>
      <c r="F44" s="186"/>
      <c r="G44" s="186"/>
      <c r="H44" s="186"/>
    </row>
    <row r="45" spans="2:8" x14ac:dyDescent="0.25">
      <c r="B45" s="7" t="s">
        <v>27</v>
      </c>
    </row>
    <row r="46" spans="2:8" x14ac:dyDescent="0.25">
      <c r="B46" s="191" t="s">
        <v>28</v>
      </c>
      <c r="C46" s="191"/>
      <c r="D46" s="191"/>
      <c r="E46" s="191"/>
      <c r="F46" s="191"/>
      <c r="G46" s="191"/>
      <c r="H46" s="191"/>
    </row>
    <row r="47" spans="2:8" ht="46.5" customHeight="1" x14ac:dyDescent="0.25">
      <c r="B47" s="186" t="s">
        <v>29</v>
      </c>
      <c r="C47" s="186"/>
      <c r="D47" s="186"/>
      <c r="E47" s="186"/>
      <c r="F47" s="186"/>
      <c r="G47" s="186"/>
      <c r="H47" s="186"/>
    </row>
    <row r="48" spans="2:8" x14ac:dyDescent="0.25">
      <c r="B48" s="5"/>
      <c r="C48" s="5"/>
      <c r="D48" s="5"/>
      <c r="E48" s="5"/>
      <c r="F48" s="5"/>
      <c r="G48" s="5"/>
      <c r="H48" s="5"/>
    </row>
    <row r="49" spans="2:8" x14ac:dyDescent="0.25">
      <c r="B49" s="191" t="s">
        <v>30</v>
      </c>
      <c r="C49" s="191"/>
      <c r="D49" s="191"/>
      <c r="E49" s="191"/>
      <c r="F49" s="191"/>
      <c r="G49" s="191"/>
      <c r="H49" s="191"/>
    </row>
    <row r="50" spans="2:8" ht="83.25" customHeight="1" x14ac:dyDescent="0.25">
      <c r="B50" s="186" t="s">
        <v>31</v>
      </c>
      <c r="C50" s="186"/>
      <c r="D50" s="186"/>
      <c r="E50" s="186"/>
      <c r="F50" s="186"/>
      <c r="G50" s="186"/>
      <c r="H50" s="186"/>
    </row>
    <row r="51" spans="2:8" ht="39.75" customHeight="1" x14ac:dyDescent="0.25">
      <c r="B51" s="186" t="s">
        <v>32</v>
      </c>
      <c r="C51" s="186"/>
      <c r="D51" s="186"/>
      <c r="E51" s="186"/>
      <c r="F51" s="186"/>
      <c r="G51" s="186"/>
      <c r="H51" s="186"/>
    </row>
    <row r="53" spans="2:8" x14ac:dyDescent="0.25">
      <c r="B53" s="190" t="s">
        <v>33</v>
      </c>
      <c r="C53" s="190"/>
      <c r="D53" s="190"/>
      <c r="E53" s="190"/>
      <c r="F53" s="190"/>
      <c r="G53" s="190"/>
      <c r="H53" s="190"/>
    </row>
    <row r="55" spans="2:8" ht="49.5" customHeight="1" x14ac:dyDescent="0.25">
      <c r="B55" s="186" t="s">
        <v>34</v>
      </c>
      <c r="C55" s="186"/>
      <c r="D55" s="186"/>
      <c r="E55" s="186"/>
      <c r="F55" s="186"/>
      <c r="G55" s="186"/>
      <c r="H55" s="186"/>
    </row>
    <row r="57" spans="2:8" ht="48.75" customHeight="1" x14ac:dyDescent="0.25">
      <c r="B57" s="186" t="s">
        <v>35</v>
      </c>
      <c r="C57" s="186"/>
      <c r="D57" s="186"/>
      <c r="E57" s="186"/>
      <c r="F57" s="186"/>
      <c r="G57" s="186"/>
      <c r="H57" s="186"/>
    </row>
    <row r="59" spans="2:8" ht="45.75" customHeight="1" x14ac:dyDescent="0.25">
      <c r="B59" s="186" t="s">
        <v>36</v>
      </c>
      <c r="C59" s="186"/>
      <c r="D59" s="186"/>
      <c r="E59" s="186"/>
      <c r="F59" s="186"/>
      <c r="G59" s="186"/>
      <c r="H59" s="186"/>
    </row>
    <row r="61" spans="2:8" x14ac:dyDescent="0.25">
      <c r="B61" s="186" t="s">
        <v>37</v>
      </c>
      <c r="C61" s="186"/>
      <c r="D61" s="186"/>
      <c r="E61" s="186"/>
      <c r="F61" s="186"/>
      <c r="G61" s="186"/>
      <c r="H61" s="186"/>
    </row>
    <row r="63" spans="2:8" x14ac:dyDescent="0.25">
      <c r="B63" s="186" t="s">
        <v>38</v>
      </c>
      <c r="C63" s="186"/>
      <c r="D63" s="186"/>
      <c r="E63" s="186"/>
      <c r="F63" s="186"/>
      <c r="G63" s="186"/>
      <c r="H63" s="186"/>
    </row>
    <row r="65" spans="2:8" ht="46.5" customHeight="1" x14ac:dyDescent="0.25">
      <c r="B65" s="186" t="s">
        <v>39</v>
      </c>
      <c r="C65" s="186"/>
      <c r="D65" s="186"/>
      <c r="E65" s="186"/>
      <c r="F65" s="186"/>
      <c r="G65" s="186"/>
      <c r="H65" s="186"/>
    </row>
    <row r="67" spans="2:8" ht="31.5" customHeight="1" x14ac:dyDescent="0.25">
      <c r="B67" s="186" t="s">
        <v>40</v>
      </c>
      <c r="C67" s="186"/>
      <c r="D67" s="186"/>
      <c r="E67" s="186"/>
      <c r="F67" s="186"/>
      <c r="G67" s="186"/>
      <c r="H67" s="186"/>
    </row>
    <row r="69" spans="2:8" ht="60.75" customHeight="1" x14ac:dyDescent="0.25">
      <c r="B69" s="186" t="s">
        <v>41</v>
      </c>
      <c r="C69" s="186"/>
      <c r="D69" s="186"/>
      <c r="E69" s="186"/>
      <c r="F69" s="186"/>
      <c r="G69" s="186"/>
      <c r="H69" s="186"/>
    </row>
    <row r="70" spans="2:8" ht="54" customHeight="1" x14ac:dyDescent="0.25">
      <c r="B70" s="186" t="s">
        <v>42</v>
      </c>
      <c r="C70" s="186"/>
      <c r="D70" s="186"/>
      <c r="E70" s="186"/>
      <c r="F70" s="186"/>
      <c r="G70" s="186"/>
      <c r="H70" s="186"/>
    </row>
    <row r="72" spans="2:8" x14ac:dyDescent="0.25">
      <c r="B72" s="191" t="s">
        <v>43</v>
      </c>
      <c r="C72" s="191"/>
      <c r="D72" s="191"/>
      <c r="E72" s="191"/>
      <c r="F72" s="191"/>
      <c r="G72" s="191"/>
      <c r="H72" s="191"/>
    </row>
    <row r="74" spans="2:8" x14ac:dyDescent="0.25">
      <c r="B74" s="186" t="s">
        <v>44</v>
      </c>
      <c r="C74" s="186"/>
      <c r="D74" s="186"/>
      <c r="E74" s="186"/>
      <c r="F74" s="186"/>
      <c r="G74" s="186"/>
      <c r="H74" s="186"/>
    </row>
    <row r="75" spans="2:8" x14ac:dyDescent="0.25">
      <c r="B75" s="191" t="s">
        <v>45</v>
      </c>
      <c r="C75" s="191"/>
      <c r="D75" s="191"/>
      <c r="E75" s="191"/>
      <c r="F75" s="191"/>
      <c r="G75" s="191"/>
      <c r="H75" s="191"/>
    </row>
    <row r="77" spans="2:8" ht="31.5" customHeight="1" x14ac:dyDescent="0.25">
      <c r="B77" s="186" t="s">
        <v>46</v>
      </c>
      <c r="C77" s="186"/>
      <c r="D77" s="186"/>
      <c r="E77" s="186"/>
      <c r="F77" s="186"/>
      <c r="G77" s="186"/>
      <c r="H77" s="186"/>
    </row>
    <row r="79" spans="2:8" ht="36" customHeight="1" x14ac:dyDescent="0.25">
      <c r="B79" s="186" t="s">
        <v>47</v>
      </c>
      <c r="C79" s="186"/>
      <c r="D79" s="186"/>
      <c r="E79" s="186"/>
      <c r="F79" s="186"/>
      <c r="G79" s="186"/>
      <c r="H79" s="186"/>
    </row>
    <row r="80" spans="2:8" ht="17.25" customHeight="1" x14ac:dyDescent="0.25">
      <c r="B80" s="5"/>
      <c r="C80" s="5"/>
      <c r="D80" s="5"/>
      <c r="E80" s="5"/>
      <c r="F80" s="5"/>
      <c r="G80" s="5"/>
      <c r="H80" s="5"/>
    </row>
    <row r="81" spans="2:8" x14ac:dyDescent="0.25">
      <c r="B81" s="190" t="s">
        <v>48</v>
      </c>
      <c r="C81" s="190"/>
      <c r="D81" s="190"/>
      <c r="E81" s="190"/>
      <c r="F81" s="190"/>
      <c r="G81" s="190"/>
      <c r="H81" s="190"/>
    </row>
    <row r="83" spans="2:8" ht="32.25" customHeight="1" x14ac:dyDescent="0.25">
      <c r="B83" s="186" t="s">
        <v>49</v>
      </c>
      <c r="C83" s="186"/>
      <c r="D83" s="186"/>
      <c r="E83" s="186"/>
      <c r="F83" s="186"/>
      <c r="G83" s="186"/>
      <c r="H83" s="186"/>
    </row>
    <row r="85" spans="2:8" ht="17.25" customHeight="1" x14ac:dyDescent="0.25">
      <c r="B85" s="186" t="s">
        <v>50</v>
      </c>
      <c r="C85" s="186"/>
      <c r="D85" s="186"/>
      <c r="E85" s="186"/>
      <c r="F85" s="186"/>
      <c r="G85" s="186"/>
      <c r="H85" s="186"/>
    </row>
    <row r="87" spans="2:8" x14ac:dyDescent="0.25">
      <c r="B87" s="190" t="s">
        <v>51</v>
      </c>
      <c r="C87" s="190"/>
      <c r="D87" s="190"/>
      <c r="E87" s="190"/>
      <c r="F87" s="190"/>
      <c r="G87" s="190"/>
      <c r="H87" s="190"/>
    </row>
    <row r="88" spans="2:8" x14ac:dyDescent="0.25">
      <c r="B88" s="190" t="s">
        <v>52</v>
      </c>
      <c r="C88" s="190"/>
      <c r="D88" s="190"/>
      <c r="E88" s="190"/>
      <c r="F88" s="190"/>
      <c r="G88" s="190"/>
      <c r="H88" s="190"/>
    </row>
    <row r="90" spans="2:8" ht="29.25" customHeight="1" x14ac:dyDescent="0.25">
      <c r="B90" s="186" t="s">
        <v>53</v>
      </c>
      <c r="C90" s="186"/>
      <c r="D90" s="186"/>
      <c r="E90" s="186"/>
      <c r="F90" s="186"/>
      <c r="G90" s="186"/>
      <c r="H90" s="186"/>
    </row>
    <row r="92" spans="2:8" ht="30.75" customHeight="1" x14ac:dyDescent="0.25">
      <c r="B92" s="186" t="s">
        <v>54</v>
      </c>
      <c r="C92" s="186"/>
      <c r="D92" s="186"/>
      <c r="E92" s="186"/>
      <c r="F92" s="186"/>
      <c r="G92" s="186"/>
      <c r="H92" s="186"/>
    </row>
    <row r="94" spans="2:8" ht="45" customHeight="1" x14ac:dyDescent="0.25">
      <c r="B94" s="186" t="s">
        <v>55</v>
      </c>
      <c r="C94" s="186"/>
      <c r="D94" s="186"/>
      <c r="E94" s="186"/>
      <c r="F94" s="186"/>
      <c r="G94" s="186"/>
      <c r="H94" s="186"/>
    </row>
    <row r="96" spans="2:8" x14ac:dyDescent="0.25">
      <c r="B96" s="190" t="s">
        <v>56</v>
      </c>
      <c r="C96" s="190"/>
      <c r="D96" s="190"/>
      <c r="E96" s="190"/>
      <c r="F96" s="190"/>
      <c r="G96" s="190"/>
      <c r="H96" s="190"/>
    </row>
    <row r="98" spans="2:8" ht="60.75" customHeight="1" x14ac:dyDescent="0.25">
      <c r="B98" s="186" t="s">
        <v>57</v>
      </c>
      <c r="C98" s="186"/>
      <c r="D98" s="186"/>
      <c r="E98" s="186"/>
      <c r="F98" s="186"/>
      <c r="G98" s="186"/>
      <c r="H98" s="186"/>
    </row>
    <row r="100" spans="2:8" x14ac:dyDescent="0.25">
      <c r="B100" s="190" t="s">
        <v>58</v>
      </c>
      <c r="C100" s="190"/>
      <c r="D100" s="190"/>
      <c r="E100" s="190"/>
      <c r="F100" s="190"/>
      <c r="G100" s="190"/>
      <c r="H100" s="190"/>
    </row>
    <row r="102" spans="2:8" ht="30" customHeight="1" x14ac:dyDescent="0.25">
      <c r="B102" s="186" t="s">
        <v>59</v>
      </c>
      <c r="C102" s="186"/>
      <c r="D102" s="186"/>
      <c r="E102" s="186"/>
      <c r="F102" s="186"/>
      <c r="G102" s="186"/>
      <c r="H102" s="186"/>
    </row>
    <row r="104" spans="2:8" ht="63.75" customHeight="1" x14ac:dyDescent="0.25">
      <c r="B104" s="186" t="s">
        <v>60</v>
      </c>
      <c r="C104" s="186"/>
      <c r="D104" s="186"/>
      <c r="E104" s="186"/>
      <c r="F104" s="186"/>
      <c r="G104" s="186"/>
      <c r="H104" s="186"/>
    </row>
    <row r="106" spans="2:8" ht="50.25" customHeight="1" x14ac:dyDescent="0.25">
      <c r="B106" s="186" t="s">
        <v>61</v>
      </c>
      <c r="C106" s="186"/>
      <c r="D106" s="186"/>
      <c r="E106" s="186"/>
      <c r="F106" s="186"/>
      <c r="G106" s="186"/>
      <c r="H106" s="186"/>
    </row>
    <row r="108" spans="2:8" x14ac:dyDescent="0.25">
      <c r="B108" s="186" t="s">
        <v>62</v>
      </c>
      <c r="C108" s="186"/>
      <c r="D108" s="186"/>
      <c r="E108" s="186"/>
      <c r="F108" s="186"/>
      <c r="G108" s="186"/>
      <c r="H108" s="186"/>
    </row>
    <row r="109" spans="2:8" x14ac:dyDescent="0.25">
      <c r="B109" s="7"/>
    </row>
    <row r="110" spans="2:8" x14ac:dyDescent="0.25">
      <c r="B110" s="186" t="s">
        <v>63</v>
      </c>
      <c r="C110" s="186"/>
      <c r="D110" s="186"/>
      <c r="E110" s="186"/>
      <c r="F110" s="186"/>
      <c r="G110" s="186"/>
      <c r="H110" s="186"/>
    </row>
    <row r="111" spans="2:8" x14ac:dyDescent="0.25">
      <c r="B111" s="186" t="s">
        <v>64</v>
      </c>
      <c r="C111" s="186"/>
      <c r="D111" s="186"/>
      <c r="E111" s="186"/>
      <c r="F111" s="186"/>
      <c r="G111" s="186"/>
      <c r="H111" s="186"/>
    </row>
    <row r="113" spans="2:8" ht="33.75" customHeight="1" x14ac:dyDescent="0.25">
      <c r="B113" s="186" t="s">
        <v>65</v>
      </c>
      <c r="C113" s="186"/>
      <c r="D113" s="186"/>
      <c r="E113" s="186"/>
      <c r="F113" s="186"/>
      <c r="G113" s="186"/>
      <c r="H113" s="186"/>
    </row>
    <row r="115" spans="2:8" x14ac:dyDescent="0.25">
      <c r="B115" s="190" t="s">
        <v>66</v>
      </c>
      <c r="C115" s="190"/>
      <c r="D115" s="190"/>
      <c r="E115" s="190"/>
      <c r="F115" s="190"/>
      <c r="G115" s="190"/>
      <c r="H115" s="190"/>
    </row>
    <row r="116" spans="2:8" ht="48" customHeight="1" x14ac:dyDescent="0.25">
      <c r="B116" s="186" t="s">
        <v>67</v>
      </c>
      <c r="C116" s="186"/>
      <c r="D116" s="186"/>
      <c r="E116" s="186"/>
      <c r="F116" s="186"/>
      <c r="G116" s="186"/>
      <c r="H116" s="186"/>
    </row>
    <row r="118" spans="2:8" x14ac:dyDescent="0.25">
      <c r="B118" s="190" t="s">
        <v>68</v>
      </c>
      <c r="C118" s="190"/>
      <c r="D118" s="190"/>
      <c r="E118" s="190"/>
      <c r="F118" s="190"/>
      <c r="G118" s="190"/>
      <c r="H118" s="190"/>
    </row>
    <row r="120" spans="2:8" ht="35.25" customHeight="1" x14ac:dyDescent="0.25">
      <c r="B120" s="186" t="s">
        <v>69</v>
      </c>
      <c r="C120" s="186"/>
      <c r="D120" s="186"/>
      <c r="E120" s="186"/>
      <c r="F120" s="186"/>
      <c r="G120" s="186"/>
      <c r="H120" s="186"/>
    </row>
    <row r="122" spans="2:8" x14ac:dyDescent="0.25">
      <c r="B122" s="190" t="s">
        <v>70</v>
      </c>
      <c r="C122" s="190"/>
      <c r="D122" s="190"/>
      <c r="E122" s="190"/>
      <c r="F122" s="190"/>
      <c r="G122" s="190"/>
      <c r="H122" s="190"/>
    </row>
    <row r="124" spans="2:8" ht="34.5" customHeight="1" x14ac:dyDescent="0.25">
      <c r="B124" s="186" t="s">
        <v>71</v>
      </c>
      <c r="C124" s="186"/>
      <c r="D124" s="186"/>
      <c r="E124" s="186"/>
      <c r="F124" s="186"/>
      <c r="G124" s="186"/>
      <c r="H124" s="186"/>
    </row>
    <row r="126" spans="2:8" ht="24" customHeight="1" x14ac:dyDescent="0.25">
      <c r="B126" s="186" t="s">
        <v>72</v>
      </c>
      <c r="C126" s="186"/>
      <c r="D126" s="186"/>
      <c r="E126" s="186"/>
      <c r="F126" s="186"/>
      <c r="G126" s="186"/>
      <c r="H126" s="186"/>
    </row>
    <row r="127" spans="2:8" ht="30.75" customHeight="1" x14ac:dyDescent="0.25">
      <c r="B127" s="186" t="s">
        <v>73</v>
      </c>
      <c r="C127" s="186"/>
      <c r="D127" s="186"/>
      <c r="E127" s="186"/>
      <c r="F127" s="186"/>
      <c r="G127" s="186"/>
      <c r="H127" s="186"/>
    </row>
    <row r="128" spans="2:8" ht="44.45" customHeight="1" x14ac:dyDescent="0.25">
      <c r="B128" s="186" t="s">
        <v>74</v>
      </c>
      <c r="C128" s="186"/>
      <c r="D128" s="186"/>
      <c r="E128" s="186"/>
      <c r="F128" s="186"/>
      <c r="G128" s="186"/>
      <c r="H128" s="186"/>
    </row>
    <row r="129" spans="2:8" ht="55.15" customHeight="1" x14ac:dyDescent="0.25">
      <c r="B129" s="186" t="s">
        <v>75</v>
      </c>
      <c r="C129" s="186"/>
      <c r="D129" s="186"/>
      <c r="E129" s="186"/>
      <c r="F129" s="186"/>
      <c r="G129" s="186"/>
      <c r="H129" s="186"/>
    </row>
    <row r="133" spans="2:8" ht="31.5" customHeight="1" x14ac:dyDescent="0.25"/>
  </sheetData>
  <mergeCells count="73">
    <mergeCell ref="B129:H129"/>
    <mergeCell ref="B120:H120"/>
    <mergeCell ref="B122:H122"/>
    <mergeCell ref="B124:H124"/>
    <mergeCell ref="B126:H126"/>
    <mergeCell ref="B127:H127"/>
    <mergeCell ref="B128:H128"/>
    <mergeCell ref="B118:H118"/>
    <mergeCell ref="B98:H98"/>
    <mergeCell ref="B100:H100"/>
    <mergeCell ref="B102:H102"/>
    <mergeCell ref="B104:H104"/>
    <mergeCell ref="B106:H106"/>
    <mergeCell ref="B108:H108"/>
    <mergeCell ref="B110:H110"/>
    <mergeCell ref="B111:H111"/>
    <mergeCell ref="B113:H113"/>
    <mergeCell ref="B115:H115"/>
    <mergeCell ref="B116:H116"/>
    <mergeCell ref="B96:H96"/>
    <mergeCell ref="B75:H75"/>
    <mergeCell ref="B77:H77"/>
    <mergeCell ref="B79:H79"/>
    <mergeCell ref="B81:H81"/>
    <mergeCell ref="B83:H83"/>
    <mergeCell ref="B85:H85"/>
    <mergeCell ref="B87:H87"/>
    <mergeCell ref="B88:H88"/>
    <mergeCell ref="B90:H90"/>
    <mergeCell ref="B92:H92"/>
    <mergeCell ref="B94:H94"/>
    <mergeCell ref="B74:H74"/>
    <mergeCell ref="B53:H53"/>
    <mergeCell ref="B55:H55"/>
    <mergeCell ref="B57:H57"/>
    <mergeCell ref="B59:H59"/>
    <mergeCell ref="B61:H61"/>
    <mergeCell ref="B63:H63"/>
    <mergeCell ref="B65:H65"/>
    <mergeCell ref="B67:H67"/>
    <mergeCell ref="B69:H69"/>
    <mergeCell ref="B70:H70"/>
    <mergeCell ref="B72:H72"/>
    <mergeCell ref="B51:H51"/>
    <mergeCell ref="B36:H36"/>
    <mergeCell ref="B37:H37"/>
    <mergeCell ref="B39:H39"/>
    <mergeCell ref="B41:H41"/>
    <mergeCell ref="B42:H42"/>
    <mergeCell ref="B43:H43"/>
    <mergeCell ref="B44:H44"/>
    <mergeCell ref="B46:H46"/>
    <mergeCell ref="B47:H47"/>
    <mergeCell ref="B49:H49"/>
    <mergeCell ref="B50:H50"/>
    <mergeCell ref="B35:H35"/>
    <mergeCell ref="B13:H13"/>
    <mergeCell ref="B14:H14"/>
    <mergeCell ref="B16:H16"/>
    <mergeCell ref="B20:H20"/>
    <mergeCell ref="B22:H22"/>
    <mergeCell ref="B24:H24"/>
    <mergeCell ref="B28:H28"/>
    <mergeCell ref="B29:H29"/>
    <mergeCell ref="B31:H31"/>
    <mergeCell ref="B32:H32"/>
    <mergeCell ref="B34:H34"/>
    <mergeCell ref="B11:H11"/>
    <mergeCell ref="C3:G3"/>
    <mergeCell ref="C4:G4"/>
    <mergeCell ref="B6:G6"/>
    <mergeCell ref="B7:H7"/>
    <mergeCell ref="B9:H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20E92-5DE2-4E22-A492-45B57AC28973}">
  <sheetPr>
    <pageSetUpPr fitToPage="1"/>
  </sheetPr>
  <dimension ref="A1:Q238"/>
  <sheetViews>
    <sheetView showGridLines="0" workbookViewId="0">
      <selection activeCell="L172" sqref="L172"/>
    </sheetView>
  </sheetViews>
  <sheetFormatPr baseColWidth="10" defaultColWidth="11.42578125" defaultRowHeight="12.75" x14ac:dyDescent="0.2"/>
  <cols>
    <col min="1" max="1" width="3.42578125" style="11" customWidth="1"/>
    <col min="2" max="2" width="39.7109375" style="11" customWidth="1"/>
    <col min="3" max="3" width="16.140625" style="11" customWidth="1"/>
    <col min="4" max="4" width="3.140625" style="11" customWidth="1"/>
    <col min="5" max="5" width="16.140625" style="11" customWidth="1"/>
    <col min="6" max="6" width="1.85546875" style="11" customWidth="1"/>
    <col min="7" max="7" width="15.28515625" style="12" customWidth="1"/>
    <col min="8" max="8" width="1.28515625" style="11" customWidth="1"/>
    <col min="9" max="9" width="17.28515625" style="11" customWidth="1"/>
    <col min="10" max="10" width="14.7109375" style="11" bestFit="1" customWidth="1"/>
    <col min="11" max="12" width="14.42578125" style="11" customWidth="1"/>
    <col min="13" max="13" width="13" style="11" bestFit="1" customWidth="1"/>
    <col min="14" max="14" width="4.5703125" style="11" customWidth="1"/>
    <col min="15" max="15" width="13.85546875" style="11" bestFit="1" customWidth="1"/>
    <col min="16" max="16384" width="11.42578125" style="11"/>
  </cols>
  <sheetData>
    <row r="1" spans="1:11" x14ac:dyDescent="0.2">
      <c r="A1" s="8"/>
      <c r="B1" s="9" t="s">
        <v>76</v>
      </c>
      <c r="C1" s="9"/>
      <c r="D1" s="9"/>
      <c r="E1" s="9"/>
      <c r="F1" s="9"/>
      <c r="G1" s="9"/>
      <c r="H1" s="10"/>
      <c r="I1" s="10"/>
    </row>
    <row r="2" spans="1:11" ht="31.5" customHeight="1" x14ac:dyDescent="0.25">
      <c r="B2" s="192" t="s">
        <v>77</v>
      </c>
      <c r="C2" s="192"/>
      <c r="D2" s="192"/>
      <c r="E2" s="192"/>
      <c r="I2" s="13"/>
    </row>
    <row r="3" spans="1:11" x14ac:dyDescent="0.2">
      <c r="I3" s="14"/>
    </row>
    <row r="4" spans="1:11" ht="15" x14ac:dyDescent="0.25">
      <c r="B4" s="15" t="s">
        <v>78</v>
      </c>
      <c r="C4" s="16">
        <v>2023</v>
      </c>
      <c r="D4" s="16"/>
      <c r="E4" s="16">
        <v>2022</v>
      </c>
      <c r="F4" s="16"/>
      <c r="G4" s="17"/>
      <c r="H4" s="14"/>
      <c r="I4" s="14"/>
      <c r="K4" s="13"/>
    </row>
    <row r="5" spans="1:11" x14ac:dyDescent="0.2">
      <c r="B5" s="18" t="s">
        <v>79</v>
      </c>
      <c r="C5" s="19">
        <v>283965141.32999998</v>
      </c>
      <c r="D5" s="20"/>
      <c r="E5" s="20">
        <v>213571468.74000001</v>
      </c>
      <c r="F5" s="21"/>
      <c r="K5" s="22"/>
    </row>
    <row r="6" spans="1:11" x14ac:dyDescent="0.2">
      <c r="B6" s="18" t="s">
        <v>80</v>
      </c>
      <c r="C6" s="19">
        <v>9028562.7400000002</v>
      </c>
      <c r="D6" s="20"/>
      <c r="E6" s="20">
        <v>168126.11</v>
      </c>
      <c r="F6" s="21"/>
    </row>
    <row r="7" spans="1:11" x14ac:dyDescent="0.2">
      <c r="B7" s="18" t="s">
        <v>81</v>
      </c>
      <c r="C7" s="19">
        <v>1932.57</v>
      </c>
      <c r="D7" s="23"/>
      <c r="E7" s="20">
        <v>1932.57</v>
      </c>
      <c r="F7" s="24"/>
      <c r="I7" s="25"/>
    </row>
    <row r="8" spans="1:11" ht="13.5" thickBot="1" x14ac:dyDescent="0.25">
      <c r="B8" s="18"/>
      <c r="C8" s="26">
        <f>SUM(C5:C7)</f>
        <v>292995636.63999999</v>
      </c>
      <c r="D8" s="23"/>
      <c r="E8" s="26">
        <f>SUM(E5:E7)</f>
        <v>213741527.42000002</v>
      </c>
      <c r="F8" s="24"/>
    </row>
    <row r="9" spans="1:11" ht="13.5" thickTop="1" x14ac:dyDescent="0.2">
      <c r="B9" s="18"/>
      <c r="C9" s="23"/>
      <c r="D9" s="23"/>
      <c r="E9" s="23"/>
      <c r="F9" s="24"/>
    </row>
    <row r="10" spans="1:11" x14ac:dyDescent="0.2">
      <c r="B10" s="18"/>
      <c r="C10" s="23"/>
      <c r="D10" s="23"/>
      <c r="E10" s="23"/>
      <c r="F10" s="27"/>
      <c r="G10" s="17"/>
      <c r="I10" s="22"/>
    </row>
    <row r="11" spans="1:11" x14ac:dyDescent="0.2">
      <c r="B11" s="9" t="s">
        <v>82</v>
      </c>
      <c r="C11" s="9"/>
      <c r="D11" s="9"/>
      <c r="E11" s="9"/>
      <c r="F11" s="9"/>
      <c r="G11" s="9"/>
      <c r="H11" s="28"/>
      <c r="I11" s="28"/>
    </row>
    <row r="12" spans="1:11" x14ac:dyDescent="0.2">
      <c r="B12" s="11" t="s">
        <v>83</v>
      </c>
      <c r="F12" s="24"/>
    </row>
    <row r="13" spans="1:11" x14ac:dyDescent="0.2">
      <c r="F13" s="24"/>
      <c r="G13" s="17"/>
      <c r="H13" s="14"/>
      <c r="I13" s="14"/>
    </row>
    <row r="14" spans="1:11" x14ac:dyDescent="0.2">
      <c r="B14" s="15" t="s">
        <v>78</v>
      </c>
      <c r="C14" s="16">
        <v>2023</v>
      </c>
      <c r="D14" s="16"/>
      <c r="E14" s="16">
        <v>2022</v>
      </c>
      <c r="F14" s="24"/>
      <c r="G14" s="17"/>
      <c r="H14" s="14"/>
      <c r="I14" s="17"/>
    </row>
    <row r="15" spans="1:11" x14ac:dyDescent="0.2">
      <c r="B15" s="15"/>
      <c r="C15" s="16"/>
      <c r="D15" s="16"/>
      <c r="E15" s="16"/>
      <c r="F15" s="24"/>
      <c r="I15" s="12"/>
    </row>
    <row r="16" spans="1:11" ht="25.5" x14ac:dyDescent="0.2">
      <c r="B16" s="29" t="s">
        <v>84</v>
      </c>
      <c r="C16" s="30">
        <v>947850.01</v>
      </c>
      <c r="D16" s="14"/>
      <c r="E16" s="17">
        <v>1150539.6200000001</v>
      </c>
      <c r="F16" s="24"/>
      <c r="I16" s="12"/>
    </row>
    <row r="17" spans="1:9" x14ac:dyDescent="0.2">
      <c r="B17" s="29" t="s">
        <v>85</v>
      </c>
      <c r="C17" s="30">
        <v>234081.41</v>
      </c>
      <c r="D17" s="14"/>
      <c r="E17" s="31">
        <v>0</v>
      </c>
      <c r="F17" s="24"/>
      <c r="I17" s="12"/>
    </row>
    <row r="18" spans="1:9" x14ac:dyDescent="0.2">
      <c r="B18" s="14" t="s">
        <v>86</v>
      </c>
      <c r="C18" s="30">
        <v>266059.69</v>
      </c>
      <c r="D18" s="14"/>
      <c r="E18" s="31">
        <v>158584.20000000001</v>
      </c>
      <c r="F18" s="24"/>
      <c r="I18" s="12"/>
    </row>
    <row r="19" spans="1:9" ht="13.5" thickBot="1" x14ac:dyDescent="0.25">
      <c r="B19" s="29" t="s">
        <v>87</v>
      </c>
      <c r="C19" s="32">
        <f>+C16+C17-C18</f>
        <v>915871.73</v>
      </c>
      <c r="D19" s="27"/>
      <c r="E19" s="33">
        <f>+E16+E17-E18</f>
        <v>991955.42000000016</v>
      </c>
      <c r="F19" s="24"/>
    </row>
    <row r="20" spans="1:9" ht="13.5" thickTop="1" x14ac:dyDescent="0.2">
      <c r="B20" s="29"/>
      <c r="C20" s="34"/>
      <c r="D20" s="27"/>
      <c r="E20" s="27"/>
      <c r="F20" s="24"/>
    </row>
    <row r="21" spans="1:9" x14ac:dyDescent="0.2">
      <c r="C21" s="24"/>
      <c r="D21" s="24"/>
      <c r="E21" s="24"/>
      <c r="F21" s="24"/>
    </row>
    <row r="22" spans="1:9" x14ac:dyDescent="0.2">
      <c r="B22" s="9" t="s">
        <v>88</v>
      </c>
      <c r="C22" s="9"/>
      <c r="D22" s="9"/>
      <c r="E22" s="9"/>
      <c r="F22" s="9"/>
      <c r="G22" s="9"/>
      <c r="H22" s="10"/>
      <c r="I22" s="10"/>
    </row>
    <row r="23" spans="1:9" x14ac:dyDescent="0.2">
      <c r="B23" s="14" t="s">
        <v>89</v>
      </c>
    </row>
    <row r="25" spans="1:9" x14ac:dyDescent="0.2">
      <c r="B25" s="15" t="s">
        <v>78</v>
      </c>
      <c r="C25" s="35">
        <v>2023</v>
      </c>
      <c r="D25" s="16"/>
      <c r="E25" s="16">
        <v>2022</v>
      </c>
      <c r="I25" s="14"/>
    </row>
    <row r="26" spans="1:9" x14ac:dyDescent="0.2">
      <c r="B26" s="36" t="s">
        <v>90</v>
      </c>
      <c r="C26" s="37">
        <v>5633116</v>
      </c>
      <c r="D26" s="21"/>
      <c r="E26" s="37">
        <v>0</v>
      </c>
    </row>
    <row r="27" spans="1:9" ht="13.5" thickBot="1" x14ac:dyDescent="0.25">
      <c r="B27" s="36" t="s">
        <v>197</v>
      </c>
      <c r="C27" s="32">
        <f>SUM(C26)</f>
        <v>5633116</v>
      </c>
      <c r="D27" s="21"/>
      <c r="E27" s="32">
        <f>SUM(E26)</f>
        <v>0</v>
      </c>
    </row>
    <row r="28" spans="1:9" ht="13.5" thickTop="1" x14ac:dyDescent="0.2">
      <c r="B28" s="36"/>
      <c r="C28" s="37"/>
      <c r="D28" s="21"/>
      <c r="E28" s="37"/>
      <c r="F28" s="36"/>
    </row>
    <row r="29" spans="1:9" x14ac:dyDescent="0.2">
      <c r="C29" s="24"/>
      <c r="D29" s="24"/>
      <c r="E29" s="24"/>
      <c r="F29" s="24"/>
    </row>
    <row r="30" spans="1:9" x14ac:dyDescent="0.2">
      <c r="A30" s="8"/>
      <c r="B30" s="9" t="s">
        <v>91</v>
      </c>
      <c r="C30" s="9"/>
      <c r="D30" s="9"/>
      <c r="E30" s="9"/>
      <c r="F30" s="9"/>
      <c r="G30" s="9"/>
      <c r="H30" s="10"/>
      <c r="I30" s="10"/>
    </row>
    <row r="31" spans="1:9" x14ac:dyDescent="0.2">
      <c r="B31" s="14" t="s">
        <v>89</v>
      </c>
    </row>
    <row r="33" spans="2:9" x14ac:dyDescent="0.2">
      <c r="B33" s="15" t="s">
        <v>78</v>
      </c>
      <c r="C33" s="35">
        <v>2023</v>
      </c>
      <c r="D33" s="16"/>
      <c r="E33" s="16">
        <v>2022</v>
      </c>
      <c r="I33" s="14"/>
    </row>
    <row r="34" spans="2:9" x14ac:dyDescent="0.2">
      <c r="B34" s="36" t="s">
        <v>92</v>
      </c>
      <c r="C34" s="37">
        <f>+C49</f>
        <v>180000</v>
      </c>
      <c r="D34" s="21"/>
      <c r="E34" s="37">
        <f>+C62</f>
        <v>180000</v>
      </c>
    </row>
    <row r="35" spans="2:9" x14ac:dyDescent="0.2">
      <c r="B35" s="36" t="s">
        <v>93</v>
      </c>
      <c r="C35" s="37">
        <v>260290.22</v>
      </c>
      <c r="D35" s="21"/>
      <c r="E35" s="37">
        <v>259520.62</v>
      </c>
    </row>
    <row r="36" spans="2:9" x14ac:dyDescent="0.2">
      <c r="B36" s="36" t="s">
        <v>94</v>
      </c>
      <c r="C36" s="38">
        <v>1026095.93</v>
      </c>
      <c r="D36" s="21"/>
      <c r="E36" s="38">
        <v>365720.4</v>
      </c>
    </row>
    <row r="37" spans="2:9" ht="13.5" thickBot="1" x14ac:dyDescent="0.25">
      <c r="B37" s="39" t="s">
        <v>95</v>
      </c>
      <c r="C37" s="26">
        <f>SUM(C34:C36)</f>
        <v>1466386.15</v>
      </c>
      <c r="D37" s="23"/>
      <c r="E37" s="26">
        <f>SUM(E34:E36)</f>
        <v>805241.02</v>
      </c>
    </row>
    <row r="38" spans="2:9" ht="13.5" thickTop="1" x14ac:dyDescent="0.2">
      <c r="B38" s="39"/>
      <c r="C38" s="40"/>
      <c r="D38" s="40"/>
      <c r="E38" s="40"/>
    </row>
    <row r="40" spans="2:9" ht="25.5" x14ac:dyDescent="0.2">
      <c r="B40" s="41">
        <v>2023</v>
      </c>
      <c r="C40" s="42" t="s">
        <v>96</v>
      </c>
      <c r="D40" s="42"/>
      <c r="E40" s="42" t="s">
        <v>97</v>
      </c>
      <c r="F40" s="42"/>
      <c r="G40" s="43" t="s">
        <v>98</v>
      </c>
      <c r="H40" s="43"/>
      <c r="I40" s="44" t="s">
        <v>95</v>
      </c>
    </row>
    <row r="41" spans="2:9" x14ac:dyDescent="0.2">
      <c r="B41" s="45" t="s">
        <v>99</v>
      </c>
      <c r="C41" s="46"/>
      <c r="D41" s="46"/>
      <c r="E41" s="47"/>
      <c r="F41" s="47"/>
      <c r="G41" s="47"/>
      <c r="H41" s="47"/>
      <c r="I41" s="47"/>
    </row>
    <row r="42" spans="2:9" x14ac:dyDescent="0.2">
      <c r="B42" s="45" t="s">
        <v>100</v>
      </c>
      <c r="C42" s="48">
        <v>180000</v>
      </c>
      <c r="D42" s="48"/>
      <c r="E42" s="49">
        <v>1227884.1000000001</v>
      </c>
      <c r="F42" s="49"/>
      <c r="G42" s="49">
        <v>3496767.45</v>
      </c>
      <c r="H42" s="49"/>
      <c r="I42" s="49">
        <f>SUM(C42:G42)</f>
        <v>4904651.5500000007</v>
      </c>
    </row>
    <row r="43" spans="2:9" x14ac:dyDescent="0.2">
      <c r="B43" s="45" t="s">
        <v>101</v>
      </c>
      <c r="C43" s="50" t="s">
        <v>102</v>
      </c>
      <c r="D43" s="51"/>
      <c r="E43" s="49">
        <v>280005.95</v>
      </c>
      <c r="F43" s="49"/>
      <c r="G43" s="49">
        <v>0</v>
      </c>
      <c r="H43" s="49"/>
      <c r="I43" s="49">
        <f>SUM(C43:G43)</f>
        <v>280005.95</v>
      </c>
    </row>
    <row r="44" spans="2:9" s="36" customFormat="1" x14ac:dyDescent="0.2">
      <c r="B44" s="45" t="s">
        <v>103</v>
      </c>
      <c r="C44" s="52">
        <v>180000</v>
      </c>
      <c r="D44" s="52"/>
      <c r="E44" s="53">
        <f>SUM(E42:E43)</f>
        <v>1507890.05</v>
      </c>
      <c r="F44" s="53"/>
      <c r="G44" s="53">
        <f>SUM(G42:G43)</f>
        <v>3496767.45</v>
      </c>
      <c r="H44" s="53"/>
      <c r="I44" s="53">
        <f>SUM(I42:I43)</f>
        <v>5184657.5000000009</v>
      </c>
    </row>
    <row r="45" spans="2:9" s="36" customFormat="1" x14ac:dyDescent="0.2">
      <c r="B45" s="45"/>
      <c r="C45" s="52"/>
      <c r="D45" s="52"/>
      <c r="E45" s="53"/>
      <c r="F45" s="53"/>
      <c r="G45" s="53"/>
      <c r="H45" s="53"/>
      <c r="I45" s="53"/>
    </row>
    <row r="46" spans="2:9" s="18" customFormat="1" ht="19.5" customHeight="1" x14ac:dyDescent="0.2">
      <c r="B46" s="54" t="s">
        <v>104</v>
      </c>
      <c r="C46" s="48">
        <v>0</v>
      </c>
      <c r="D46" s="48"/>
      <c r="E46" s="49">
        <v>1108422.73</v>
      </c>
      <c r="F46" s="49"/>
      <c r="G46" s="55">
        <v>2206596.65</v>
      </c>
      <c r="H46" s="55"/>
      <c r="I46" s="49">
        <f>C46+E46+G46</f>
        <v>3315019.38</v>
      </c>
    </row>
    <row r="47" spans="2:9" s="36" customFormat="1" x14ac:dyDescent="0.2">
      <c r="B47" s="47" t="s">
        <v>105</v>
      </c>
      <c r="C47" s="48">
        <v>0</v>
      </c>
      <c r="D47" s="48"/>
      <c r="E47" s="49">
        <v>139176.71</v>
      </c>
      <c r="F47" s="49"/>
      <c r="G47" s="55">
        <v>264074.87</v>
      </c>
      <c r="H47" s="55"/>
      <c r="I47" s="49">
        <f>SUM(C47:G47)</f>
        <v>403251.57999999996</v>
      </c>
    </row>
    <row r="48" spans="2:9" s="36" customFormat="1" x14ac:dyDescent="0.2">
      <c r="B48" s="47" t="s">
        <v>106</v>
      </c>
      <c r="C48" s="52">
        <v>0</v>
      </c>
      <c r="D48" s="52"/>
      <c r="E48" s="53">
        <f>SUM(E46:E47)</f>
        <v>1247599.44</v>
      </c>
      <c r="F48" s="53"/>
      <c r="G48" s="53">
        <f>SUM(G46:G47)</f>
        <v>2470671.52</v>
      </c>
      <c r="H48" s="53"/>
      <c r="I48" s="53">
        <f>SUM(C48:G48)</f>
        <v>3718270.96</v>
      </c>
    </row>
    <row r="49" spans="2:9" s="36" customFormat="1" x14ac:dyDescent="0.2">
      <c r="B49" s="47" t="s">
        <v>107</v>
      </c>
      <c r="C49" s="56">
        <f>C44-C48</f>
        <v>180000</v>
      </c>
      <c r="D49" s="57"/>
      <c r="E49" s="56">
        <f>E44-E48</f>
        <v>260290.6100000001</v>
      </c>
      <c r="F49" s="57"/>
      <c r="G49" s="56">
        <f>G44-G48</f>
        <v>1026095.9300000002</v>
      </c>
      <c r="H49" s="57">
        <f>H44-H48</f>
        <v>0</v>
      </c>
      <c r="I49" s="56">
        <f>I44-I48</f>
        <v>1466386.540000001</v>
      </c>
    </row>
    <row r="50" spans="2:9" s="36" customFormat="1" x14ac:dyDescent="0.2">
      <c r="B50" s="58"/>
      <c r="C50" s="59"/>
      <c r="D50" s="60"/>
      <c r="E50" s="60"/>
      <c r="F50" s="60"/>
      <c r="G50" s="60"/>
      <c r="H50" s="60"/>
      <c r="I50" s="60"/>
    </row>
    <row r="51" spans="2:9" s="36" customFormat="1" x14ac:dyDescent="0.2">
      <c r="B51" s="58"/>
      <c r="C51" s="59"/>
      <c r="D51" s="60"/>
      <c r="E51" s="60"/>
      <c r="F51" s="60"/>
      <c r="G51" s="60"/>
      <c r="H51" s="60"/>
      <c r="I51" s="60"/>
    </row>
    <row r="52" spans="2:9" s="18" customFormat="1" ht="24" customHeight="1" x14ac:dyDescent="0.2">
      <c r="B52" s="61">
        <v>2022</v>
      </c>
      <c r="C52" s="62" t="s">
        <v>96</v>
      </c>
      <c r="D52" s="62"/>
      <c r="E52" s="62" t="s">
        <v>108</v>
      </c>
      <c r="F52" s="62"/>
      <c r="G52" s="63" t="s">
        <v>98</v>
      </c>
      <c r="H52" s="63"/>
      <c r="I52" s="64" t="s">
        <v>95</v>
      </c>
    </row>
    <row r="53" spans="2:9" s="18" customFormat="1" x14ac:dyDescent="0.2">
      <c r="B53" s="45" t="s">
        <v>99</v>
      </c>
      <c r="C53" s="65"/>
      <c r="D53" s="57"/>
      <c r="E53" s="57"/>
      <c r="F53" s="57"/>
      <c r="G53" s="57"/>
      <c r="H53" s="57"/>
      <c r="I53" s="57"/>
    </row>
    <row r="54" spans="2:9" s="18" customFormat="1" x14ac:dyDescent="0.2">
      <c r="B54" s="45" t="s">
        <v>100</v>
      </c>
      <c r="C54" s="66">
        <v>180000</v>
      </c>
      <c r="D54" s="67"/>
      <c r="E54" s="66">
        <v>950672.72</v>
      </c>
      <c r="F54" s="67"/>
      <c r="G54" s="66">
        <v>2062233.08</v>
      </c>
      <c r="H54" s="67"/>
      <c r="I54" s="66">
        <f>SUM(C54:G54)</f>
        <v>3192905.8</v>
      </c>
    </row>
    <row r="55" spans="2:9" s="18" customFormat="1" x14ac:dyDescent="0.2">
      <c r="B55" s="45" t="s">
        <v>101</v>
      </c>
      <c r="C55" s="66"/>
      <c r="D55" s="67"/>
      <c r="E55" s="66">
        <v>277211.38</v>
      </c>
      <c r="F55" s="67"/>
      <c r="G55" s="66">
        <v>63650</v>
      </c>
      <c r="H55" s="67"/>
      <c r="I55" s="66">
        <f>SUM(C55:G55)</f>
        <v>340861.38</v>
      </c>
    </row>
    <row r="56" spans="2:9" s="18" customFormat="1" x14ac:dyDescent="0.2">
      <c r="B56" s="45" t="s">
        <v>103</v>
      </c>
      <c r="C56" s="67"/>
      <c r="D56" s="67"/>
      <c r="E56" s="67"/>
      <c r="F56" s="67"/>
      <c r="G56" s="67"/>
      <c r="H56" s="67"/>
      <c r="I56" s="67"/>
    </row>
    <row r="57" spans="2:9" s="18" customFormat="1" x14ac:dyDescent="0.2">
      <c r="B57" s="45"/>
      <c r="C57" s="65">
        <v>180000</v>
      </c>
      <c r="D57" s="65"/>
      <c r="E57" s="65">
        <f>SUM(E54:E56)</f>
        <v>1227884.1000000001</v>
      </c>
      <c r="F57" s="65"/>
      <c r="G57" s="65">
        <f>SUM(G54:G56)</f>
        <v>2125883.08</v>
      </c>
      <c r="H57" s="68"/>
      <c r="I57" s="65">
        <f>SUM(I54:I56)</f>
        <v>3533767.1799999997</v>
      </c>
    </row>
    <row r="58" spans="2:9" s="18" customFormat="1" x14ac:dyDescent="0.2">
      <c r="B58" s="45"/>
      <c r="C58" s="65"/>
      <c r="D58" s="65"/>
      <c r="E58" s="65"/>
      <c r="F58" s="65"/>
      <c r="G58" s="65"/>
      <c r="H58" s="68"/>
      <c r="I58" s="65"/>
    </row>
    <row r="59" spans="2:9" s="18" customFormat="1" x14ac:dyDescent="0.2">
      <c r="B59" s="54" t="s">
        <v>104</v>
      </c>
      <c r="C59" s="69">
        <v>0</v>
      </c>
      <c r="D59" s="69"/>
      <c r="E59" s="66">
        <v>822878.39</v>
      </c>
      <c r="F59" s="66"/>
      <c r="G59" s="67">
        <v>1394449.18</v>
      </c>
      <c r="H59" s="67"/>
      <c r="I59" s="66">
        <f>C59+E59+G59</f>
        <v>2217327.5699999998</v>
      </c>
    </row>
    <row r="60" spans="2:9" s="18" customFormat="1" x14ac:dyDescent="0.2">
      <c r="B60" s="47" t="s">
        <v>105</v>
      </c>
      <c r="C60" s="66">
        <v>0</v>
      </c>
      <c r="D60" s="66"/>
      <c r="E60" s="66">
        <v>145485.09</v>
      </c>
      <c r="F60" s="66"/>
      <c r="G60" s="67">
        <v>365713.5</v>
      </c>
      <c r="H60" s="67"/>
      <c r="I60" s="66">
        <f>SUM(C60:G60)</f>
        <v>511198.58999999997</v>
      </c>
    </row>
    <row r="61" spans="2:9" s="18" customFormat="1" x14ac:dyDescent="0.2">
      <c r="B61" s="47" t="s">
        <v>106</v>
      </c>
      <c r="C61" s="66">
        <f>+C57</f>
        <v>180000</v>
      </c>
      <c r="D61" s="66"/>
      <c r="E61" s="66">
        <f>SUM(E59:E60)</f>
        <v>968363.48</v>
      </c>
      <c r="F61" s="66"/>
      <c r="G61" s="66">
        <f>SUM(G59:G60)</f>
        <v>1760162.68</v>
      </c>
      <c r="H61" s="67"/>
      <c r="I61" s="66">
        <f>SUM(D61:G61)</f>
        <v>2728526.16</v>
      </c>
    </row>
    <row r="62" spans="2:9" s="18" customFormat="1" x14ac:dyDescent="0.2">
      <c r="B62" s="47" t="s">
        <v>107</v>
      </c>
      <c r="C62" s="70">
        <f>+C61</f>
        <v>180000</v>
      </c>
      <c r="D62" s="65"/>
      <c r="E62" s="70">
        <f>E57-E61</f>
        <v>259520.62000000011</v>
      </c>
      <c r="F62" s="65"/>
      <c r="G62" s="70">
        <f>G57-G61</f>
        <v>365720.40000000014</v>
      </c>
      <c r="H62" s="68"/>
      <c r="I62" s="70">
        <f>SUM(C62:G62)</f>
        <v>805241.02000000025</v>
      </c>
    </row>
    <row r="63" spans="2:9" s="18" customFormat="1" x14ac:dyDescent="0.2">
      <c r="B63" s="47"/>
      <c r="C63" s="65"/>
      <c r="D63" s="65"/>
      <c r="E63" s="65"/>
      <c r="F63" s="65"/>
      <c r="G63" s="65"/>
      <c r="H63" s="68"/>
      <c r="I63" s="65"/>
    </row>
    <row r="64" spans="2:9" s="18" customFormat="1" x14ac:dyDescent="0.2">
      <c r="B64" s="47"/>
      <c r="C64" s="65"/>
      <c r="D64" s="65"/>
      <c r="E64" s="65"/>
      <c r="F64" s="65"/>
      <c r="G64" s="65"/>
      <c r="H64" s="68"/>
      <c r="I64" s="65"/>
    </row>
    <row r="65" spans="1:17" s="18" customFormat="1" x14ac:dyDescent="0.2">
      <c r="B65" s="47"/>
      <c r="C65" s="65"/>
      <c r="D65" s="65"/>
      <c r="E65" s="65"/>
      <c r="F65" s="65"/>
      <c r="G65" s="65"/>
      <c r="H65" s="68"/>
      <c r="I65" s="65"/>
    </row>
    <row r="66" spans="1:17" s="36" customFormat="1" x14ac:dyDescent="0.2"/>
    <row r="67" spans="1:17" x14ac:dyDescent="0.2">
      <c r="A67" s="8"/>
      <c r="B67" s="9" t="s">
        <v>109</v>
      </c>
      <c r="C67" s="9"/>
      <c r="D67" s="9"/>
      <c r="E67" s="9"/>
      <c r="F67" s="9"/>
      <c r="G67" s="9"/>
      <c r="H67" s="9"/>
      <c r="I67" s="9"/>
    </row>
    <row r="68" spans="1:17" x14ac:dyDescent="0.2">
      <c r="B68" s="194" t="s">
        <v>110</v>
      </c>
      <c r="C68" s="194"/>
      <c r="D68" s="194"/>
      <c r="E68" s="194"/>
      <c r="F68" s="194"/>
      <c r="G68" s="194"/>
      <c r="H68" s="194"/>
      <c r="I68" s="194"/>
    </row>
    <row r="69" spans="1:17" x14ac:dyDescent="0.2">
      <c r="A69" s="14"/>
      <c r="B69" s="14"/>
      <c r="C69" s="14"/>
      <c r="D69" s="14"/>
      <c r="E69" s="14"/>
      <c r="F69" s="14"/>
      <c r="G69" s="17"/>
      <c r="H69" s="14"/>
      <c r="I69" s="14"/>
    </row>
    <row r="70" spans="1:17" ht="25.5" x14ac:dyDescent="0.2">
      <c r="A70" s="14"/>
      <c r="B70" s="15" t="s">
        <v>78</v>
      </c>
      <c r="C70" s="71" t="s">
        <v>111</v>
      </c>
      <c r="D70" s="71"/>
      <c r="E70" s="71" t="s">
        <v>112</v>
      </c>
      <c r="F70" s="71"/>
      <c r="G70" s="72" t="s">
        <v>113</v>
      </c>
      <c r="H70" s="16"/>
      <c r="I70" s="73" t="s">
        <v>95</v>
      </c>
    </row>
    <row r="71" spans="1:17" x14ac:dyDescent="0.2">
      <c r="A71" s="14"/>
      <c r="B71" s="74" t="s">
        <v>114</v>
      </c>
      <c r="C71" s="20">
        <v>3746765.56</v>
      </c>
      <c r="D71" s="20"/>
      <c r="E71" s="20">
        <v>11336858.01</v>
      </c>
      <c r="F71" s="20"/>
      <c r="G71" s="20">
        <v>8866684.9299999997</v>
      </c>
      <c r="H71" s="20"/>
      <c r="I71" s="20">
        <f>+C71+E71+G71</f>
        <v>23950308.5</v>
      </c>
    </row>
    <row r="72" spans="1:17" ht="15" x14ac:dyDescent="0.25">
      <c r="A72" s="14"/>
      <c r="B72" s="18" t="s">
        <v>101</v>
      </c>
      <c r="C72" s="20"/>
      <c r="D72" s="20"/>
      <c r="E72" s="20">
        <v>342207.68</v>
      </c>
      <c r="F72" s="20"/>
      <c r="G72" s="20"/>
      <c r="H72" s="20"/>
      <c r="I72" s="20">
        <f>+C72+E72+G72</f>
        <v>342207.68</v>
      </c>
      <c r="L72"/>
      <c r="M72"/>
      <c r="N72"/>
      <c r="O72"/>
      <c r="P72"/>
      <c r="Q72"/>
    </row>
    <row r="73" spans="1:17" ht="15" x14ac:dyDescent="0.25">
      <c r="A73" s="14"/>
      <c r="B73" s="18" t="s">
        <v>115</v>
      </c>
      <c r="C73" s="20"/>
      <c r="D73" s="20"/>
      <c r="E73" s="20">
        <v>981168.56</v>
      </c>
      <c r="F73" s="20"/>
      <c r="G73" s="20"/>
      <c r="H73" s="20"/>
      <c r="I73" s="20">
        <f>+C73+E73+G73</f>
        <v>981168.56</v>
      </c>
      <c r="L73"/>
      <c r="M73"/>
      <c r="N73"/>
      <c r="O73"/>
      <c r="P73"/>
      <c r="Q73"/>
    </row>
    <row r="74" spans="1:17" ht="15" x14ac:dyDescent="0.25">
      <c r="A74" s="14"/>
      <c r="B74" s="75" t="s">
        <v>116</v>
      </c>
      <c r="C74" s="76">
        <f>SUM(C71:C73)</f>
        <v>3746765.56</v>
      </c>
      <c r="D74" s="23"/>
      <c r="E74" s="76">
        <f>SUM(E71:E73)</f>
        <v>12660234.25</v>
      </c>
      <c r="F74" s="23"/>
      <c r="G74" s="76">
        <f>SUM(G71:G73)</f>
        <v>8866684.9299999997</v>
      </c>
      <c r="H74" s="23"/>
      <c r="I74" s="76">
        <f>SUM(I71:I73)</f>
        <v>25273684.739999998</v>
      </c>
      <c r="J74" s="12"/>
      <c r="K74" s="12"/>
      <c r="L74" s="77"/>
      <c r="M74"/>
      <c r="N74"/>
      <c r="O74"/>
      <c r="P74"/>
      <c r="Q74"/>
    </row>
    <row r="75" spans="1:17" ht="15" x14ac:dyDescent="0.25">
      <c r="A75" s="14"/>
      <c r="B75" s="18"/>
      <c r="C75" s="20"/>
      <c r="D75" s="20"/>
      <c r="E75" s="20"/>
      <c r="F75" s="20"/>
      <c r="G75" s="20"/>
      <c r="H75" s="20"/>
      <c r="I75" s="20"/>
      <c r="L75"/>
      <c r="M75"/>
      <c r="N75"/>
      <c r="O75"/>
      <c r="P75"/>
      <c r="Q75"/>
    </row>
    <row r="76" spans="1:17" ht="15" x14ac:dyDescent="0.25">
      <c r="A76" s="14"/>
      <c r="B76" s="18" t="s">
        <v>117</v>
      </c>
      <c r="C76" s="20">
        <v>3161188.79</v>
      </c>
      <c r="D76" s="20"/>
      <c r="E76" s="20">
        <f>6771931.68+2001459.38+437632.04+5.99</f>
        <v>9211029.089999998</v>
      </c>
      <c r="F76" s="20"/>
      <c r="G76" s="20">
        <f>8333840.54-174018.43</f>
        <v>8159822.1100000003</v>
      </c>
      <c r="H76" s="20"/>
      <c r="I76" s="20">
        <f>+C76+E76+G76</f>
        <v>20532039.989999998</v>
      </c>
      <c r="J76" s="77"/>
      <c r="K76" s="17"/>
      <c r="L76" s="78"/>
      <c r="M76"/>
      <c r="N76"/>
      <c r="O76"/>
      <c r="P76"/>
      <c r="Q76"/>
    </row>
    <row r="77" spans="1:17" ht="15" x14ac:dyDescent="0.25">
      <c r="A77" s="14"/>
      <c r="B77" s="18" t="s">
        <v>105</v>
      </c>
      <c r="C77" s="20">
        <v>420102.14</v>
      </c>
      <c r="D77" s="20"/>
      <c r="E77" s="20">
        <v>261029.98</v>
      </c>
      <c r="F77" s="20"/>
      <c r="G77" s="20">
        <f>77208.29</f>
        <v>77208.289999999994</v>
      </c>
      <c r="H77" s="20"/>
      <c r="I77" s="79">
        <f>+C77+E77+G77</f>
        <v>758340.41</v>
      </c>
      <c r="J77" s="77"/>
      <c r="L77" s="78"/>
      <c r="M77"/>
      <c r="N77"/>
      <c r="O77"/>
      <c r="P77"/>
      <c r="Q77"/>
    </row>
    <row r="78" spans="1:17" ht="15" x14ac:dyDescent="0.25">
      <c r="A78" s="14"/>
      <c r="B78" s="75" t="s">
        <v>116</v>
      </c>
      <c r="C78" s="80">
        <f>SUM(C76:C77)</f>
        <v>3581290.93</v>
      </c>
      <c r="D78" s="23"/>
      <c r="E78" s="80">
        <f>SUM(E76:E77)</f>
        <v>9472059.0699999984</v>
      </c>
      <c r="F78" s="23"/>
      <c r="G78" s="80">
        <f>SUM(G76:G77)</f>
        <v>8237030.4000000004</v>
      </c>
      <c r="H78" s="23"/>
      <c r="I78" s="80">
        <f>SUM(I76:I77)</f>
        <v>21290380.399999999</v>
      </c>
      <c r="J78" s="12"/>
      <c r="K78" s="77"/>
      <c r="L78"/>
      <c r="M78"/>
      <c r="N78"/>
      <c r="O78"/>
      <c r="P78"/>
      <c r="Q78"/>
    </row>
    <row r="79" spans="1:17" ht="15.75" thickBot="1" x14ac:dyDescent="0.3">
      <c r="A79" s="14"/>
      <c r="B79" s="81" t="s">
        <v>118</v>
      </c>
      <c r="C79" s="26">
        <f>+C74-C78</f>
        <v>165474.62999999989</v>
      </c>
      <c r="D79" s="23"/>
      <c r="E79" s="26">
        <f>+E74-E78</f>
        <v>3188175.1800000016</v>
      </c>
      <c r="F79" s="23"/>
      <c r="G79" s="26">
        <f>+G74-G78</f>
        <v>629654.52999999933</v>
      </c>
      <c r="H79" s="23"/>
      <c r="I79" s="26">
        <f>+I74-I78</f>
        <v>3983304.34</v>
      </c>
      <c r="L79"/>
      <c r="M79"/>
      <c r="N79"/>
      <c r="O79"/>
      <c r="P79"/>
      <c r="Q79"/>
    </row>
    <row r="80" spans="1:17" ht="15.75" thickTop="1" x14ac:dyDescent="0.25">
      <c r="A80" s="14"/>
      <c r="B80" s="81"/>
      <c r="C80" s="23"/>
      <c r="D80" s="23"/>
      <c r="E80" s="23"/>
      <c r="F80" s="23"/>
      <c r="G80" s="23"/>
      <c r="H80" s="23"/>
      <c r="I80" s="23"/>
      <c r="J80" s="22"/>
      <c r="K80" s="77"/>
      <c r="L80"/>
      <c r="M80"/>
      <c r="N80"/>
      <c r="O80"/>
      <c r="P80"/>
      <c r="Q80"/>
    </row>
    <row r="81" spans="1:17" ht="15" x14ac:dyDescent="0.25">
      <c r="A81" s="14"/>
      <c r="B81" s="193" t="s">
        <v>198</v>
      </c>
      <c r="C81" s="193"/>
      <c r="D81" s="193"/>
      <c r="E81" s="193"/>
      <c r="F81" s="193"/>
      <c r="G81" s="193"/>
      <c r="H81" s="193"/>
      <c r="I81" s="193"/>
      <c r="J81" s="22"/>
      <c r="K81" s="77"/>
      <c r="L81"/>
      <c r="M81"/>
      <c r="N81"/>
      <c r="O81"/>
      <c r="P81"/>
      <c r="Q81"/>
    </row>
    <row r="82" spans="1:17" ht="15" x14ac:dyDescent="0.25">
      <c r="A82" s="14"/>
      <c r="B82" s="193"/>
      <c r="C82" s="193"/>
      <c r="D82" s="193"/>
      <c r="E82" s="193"/>
      <c r="F82" s="193"/>
      <c r="G82" s="193"/>
      <c r="H82" s="193"/>
      <c r="I82" s="193"/>
      <c r="L82"/>
      <c r="M82"/>
      <c r="N82"/>
      <c r="O82"/>
      <c r="P82"/>
      <c r="Q82"/>
    </row>
    <row r="83" spans="1:17" ht="26.25" x14ac:dyDescent="0.25">
      <c r="A83" s="14"/>
      <c r="B83" s="15" t="s">
        <v>78</v>
      </c>
      <c r="C83" s="71" t="s">
        <v>111</v>
      </c>
      <c r="D83" s="71"/>
      <c r="E83" s="71" t="s">
        <v>112</v>
      </c>
      <c r="F83" s="71"/>
      <c r="G83" s="72" t="s">
        <v>113</v>
      </c>
      <c r="H83" s="16"/>
      <c r="I83" s="16" t="s">
        <v>95</v>
      </c>
      <c r="L83"/>
      <c r="M83"/>
      <c r="N83"/>
      <c r="O83"/>
      <c r="P83"/>
      <c r="Q83"/>
    </row>
    <row r="84" spans="1:17" ht="15" x14ac:dyDescent="0.25">
      <c r="A84" s="14"/>
      <c r="B84" s="82" t="s">
        <v>119</v>
      </c>
      <c r="C84" s="83">
        <v>3746765.56</v>
      </c>
      <c r="D84" s="83"/>
      <c r="E84" s="83">
        <v>10276483.42</v>
      </c>
      <c r="F84" s="83"/>
      <c r="G84" s="83">
        <v>8866684.9299999997</v>
      </c>
      <c r="H84" s="83"/>
      <c r="I84" s="83">
        <f>+C84+E84+G84</f>
        <v>22889933.91</v>
      </c>
      <c r="L84"/>
      <c r="M84"/>
      <c r="N84"/>
      <c r="O84"/>
      <c r="P84"/>
      <c r="Q84"/>
    </row>
    <row r="85" spans="1:17" ht="15" x14ac:dyDescent="0.25">
      <c r="A85" s="14"/>
      <c r="B85" s="84" t="s">
        <v>101</v>
      </c>
      <c r="C85" s="83">
        <v>0</v>
      </c>
      <c r="D85" s="83"/>
      <c r="E85" s="83">
        <v>547668.75</v>
      </c>
      <c r="F85" s="83"/>
      <c r="G85" s="83"/>
      <c r="H85" s="83"/>
      <c r="I85" s="83">
        <f>+C85+E85+G85</f>
        <v>547668.75</v>
      </c>
      <c r="L85"/>
      <c r="M85"/>
      <c r="N85"/>
      <c r="O85"/>
      <c r="P85"/>
      <c r="Q85"/>
    </row>
    <row r="86" spans="1:17" ht="15" x14ac:dyDescent="0.25">
      <c r="A86" s="14"/>
      <c r="B86" s="85" t="s">
        <v>116</v>
      </c>
      <c r="C86" s="86">
        <f>SUM(C84:C85)</f>
        <v>3746765.56</v>
      </c>
      <c r="D86" s="86"/>
      <c r="E86" s="86">
        <f>SUM(E84:E85)</f>
        <v>10824152.17</v>
      </c>
      <c r="F86" s="86">
        <f>SUM(F84:F85)</f>
        <v>0</v>
      </c>
      <c r="G86" s="86">
        <f>SUM(G84:G85)</f>
        <v>8866684.9299999997</v>
      </c>
      <c r="H86" s="86">
        <f>SUM(H84:H85)</f>
        <v>0</v>
      </c>
      <c r="I86" s="86">
        <f>SUM(I84:I85)</f>
        <v>23437602.66</v>
      </c>
      <c r="L86"/>
      <c r="M86"/>
      <c r="N86"/>
      <c r="O86"/>
      <c r="P86"/>
      <c r="Q86"/>
    </row>
    <row r="87" spans="1:17" ht="15" x14ac:dyDescent="0.25">
      <c r="A87" s="14"/>
      <c r="B87" s="84"/>
      <c r="C87" s="83"/>
      <c r="D87" s="83"/>
      <c r="E87" s="83"/>
      <c r="F87" s="83"/>
      <c r="G87" s="83"/>
      <c r="H87" s="83"/>
      <c r="I87" s="83">
        <f>+C87+E87+G87</f>
        <v>0</v>
      </c>
      <c r="L87"/>
      <c r="M87"/>
      <c r="N87"/>
      <c r="O87"/>
      <c r="P87"/>
      <c r="Q87"/>
    </row>
    <row r="88" spans="1:17" x14ac:dyDescent="0.2">
      <c r="A88" s="14"/>
      <c r="B88" s="84" t="s">
        <v>117</v>
      </c>
      <c r="C88" s="83">
        <v>2291697.5</v>
      </c>
      <c r="D88" s="83"/>
      <c r="E88" s="83">
        <v>6058091.4699999997</v>
      </c>
      <c r="F88" s="83"/>
      <c r="G88" s="83">
        <v>8169290.7599999998</v>
      </c>
      <c r="H88" s="83"/>
      <c r="I88" s="83">
        <f>+C88+E88+G88</f>
        <v>16519079.73</v>
      </c>
    </row>
    <row r="89" spans="1:17" x14ac:dyDescent="0.2">
      <c r="A89" s="14"/>
      <c r="B89" s="84" t="s">
        <v>105</v>
      </c>
      <c r="C89" s="20">
        <v>438906.76</v>
      </c>
      <c r="D89" s="20"/>
      <c r="E89" s="20">
        <v>318304.56</v>
      </c>
      <c r="F89" s="20"/>
      <c r="G89" s="20">
        <v>84849.19</v>
      </c>
      <c r="H89" s="20"/>
      <c r="I89" s="20">
        <f>+C89+E89+G89</f>
        <v>842060.51</v>
      </c>
    </row>
    <row r="90" spans="1:17" x14ac:dyDescent="0.2">
      <c r="A90" s="14"/>
      <c r="B90" s="85" t="s">
        <v>116</v>
      </c>
      <c r="C90" s="86">
        <f>SUM(C88:C89)</f>
        <v>2730604.26</v>
      </c>
      <c r="D90" s="87"/>
      <c r="E90" s="86">
        <f>SUM(E88:E89)</f>
        <v>6376396.0299999993</v>
      </c>
      <c r="F90" s="87"/>
      <c r="G90" s="86">
        <f>SUM(G88:G89)</f>
        <v>8254139.9500000002</v>
      </c>
      <c r="H90" s="87"/>
      <c r="I90" s="86">
        <f>SUM(I88:I89)</f>
        <v>17361140.240000002</v>
      </c>
    </row>
    <row r="91" spans="1:17" ht="13.5" thickBot="1" x14ac:dyDescent="0.25">
      <c r="A91" s="88"/>
      <c r="B91" s="89" t="s">
        <v>120</v>
      </c>
      <c r="C91" s="90">
        <f>+C86-C90</f>
        <v>1016161.3000000003</v>
      </c>
      <c r="D91" s="87"/>
      <c r="E91" s="90">
        <f>+E86-E90</f>
        <v>4447756.1400000006</v>
      </c>
      <c r="F91" s="87"/>
      <c r="G91" s="90">
        <f>+G86-G90</f>
        <v>612544.97999999952</v>
      </c>
      <c r="H91" s="87"/>
      <c r="I91" s="26">
        <f>+I86-I90</f>
        <v>6076462.4199999981</v>
      </c>
    </row>
    <row r="92" spans="1:17" ht="13.5" thickTop="1" x14ac:dyDescent="0.2">
      <c r="A92" s="88"/>
      <c r="B92" s="89"/>
      <c r="C92" s="87"/>
      <c r="D92" s="87"/>
      <c r="E92" s="87"/>
      <c r="F92" s="87"/>
      <c r="G92" s="87"/>
      <c r="H92" s="87"/>
      <c r="I92" s="23"/>
    </row>
    <row r="93" spans="1:17" x14ac:dyDescent="0.2">
      <c r="A93" s="88"/>
      <c r="B93" s="75"/>
      <c r="C93" s="23"/>
      <c r="D93" s="23"/>
      <c r="E93" s="23"/>
      <c r="F93" s="23"/>
      <c r="G93" s="23"/>
      <c r="H93" s="23"/>
      <c r="I93" s="40"/>
    </row>
    <row r="94" spans="1:17" x14ac:dyDescent="0.2">
      <c r="A94" s="8"/>
      <c r="B94" s="39"/>
      <c r="C94" s="40"/>
      <c r="D94" s="40"/>
      <c r="E94" s="40"/>
      <c r="F94" s="40"/>
      <c r="G94" s="40"/>
      <c r="H94" s="40"/>
      <c r="I94" s="40"/>
    </row>
    <row r="95" spans="1:17" x14ac:dyDescent="0.2">
      <c r="A95" s="8"/>
      <c r="B95" s="10" t="s">
        <v>121</v>
      </c>
      <c r="C95" s="91"/>
      <c r="D95" s="91"/>
      <c r="E95" s="91"/>
      <c r="F95" s="91"/>
      <c r="G95" s="91"/>
      <c r="H95" s="91"/>
      <c r="I95" s="91"/>
    </row>
    <row r="96" spans="1:17" x14ac:dyDescent="0.2">
      <c r="A96" s="8"/>
      <c r="B96" s="39"/>
      <c r="C96" s="40"/>
      <c r="D96" s="40"/>
      <c r="E96" s="40"/>
      <c r="F96" s="40"/>
      <c r="G96" s="40"/>
      <c r="H96" s="40"/>
    </row>
    <row r="97" spans="2:9" x14ac:dyDescent="0.2">
      <c r="B97" s="11" t="s">
        <v>122</v>
      </c>
    </row>
    <row r="100" spans="2:9" x14ac:dyDescent="0.2">
      <c r="B100" s="92"/>
      <c r="C100" s="16">
        <v>2023</v>
      </c>
      <c r="D100" s="16"/>
      <c r="E100" s="16">
        <v>2022</v>
      </c>
      <c r="G100" s="11"/>
      <c r="I100" s="36"/>
    </row>
    <row r="101" spans="2:9" ht="25.5" x14ac:dyDescent="0.2">
      <c r="B101" s="93" t="s">
        <v>123</v>
      </c>
      <c r="C101" s="94">
        <v>2742280.77</v>
      </c>
      <c r="D101" s="95"/>
      <c r="E101" s="96">
        <v>1963676.48</v>
      </c>
      <c r="G101" s="97"/>
      <c r="I101" s="36"/>
    </row>
    <row r="102" spans="2:9" x14ac:dyDescent="0.2">
      <c r="B102" s="98" t="s">
        <v>124</v>
      </c>
      <c r="C102" s="99">
        <f>SUM(C101:C101)</f>
        <v>2742280.77</v>
      </c>
      <c r="D102" s="95"/>
      <c r="E102" s="99">
        <f>SUM(E101:E101)</f>
        <v>1963676.48</v>
      </c>
      <c r="F102" s="97"/>
      <c r="G102" s="100"/>
      <c r="I102" s="17"/>
    </row>
    <row r="103" spans="2:9" x14ac:dyDescent="0.2">
      <c r="B103" s="98"/>
      <c r="C103" s="101"/>
      <c r="D103" s="95"/>
      <c r="E103" s="102"/>
      <c r="F103" s="97"/>
      <c r="G103" s="100"/>
      <c r="I103" s="17"/>
    </row>
    <row r="104" spans="2:9" x14ac:dyDescent="0.2">
      <c r="B104" s="93" t="s">
        <v>125</v>
      </c>
      <c r="C104" s="94">
        <f>2094555.68-205143.47</f>
        <v>1889412.21</v>
      </c>
      <c r="D104" s="95"/>
      <c r="E104" s="96">
        <v>1082468.7</v>
      </c>
      <c r="F104" s="97"/>
      <c r="G104" s="97"/>
      <c r="I104" s="17"/>
    </row>
    <row r="105" spans="2:9" x14ac:dyDescent="0.2">
      <c r="B105" s="93" t="s">
        <v>126</v>
      </c>
      <c r="C105" s="94">
        <v>205143.47</v>
      </c>
      <c r="D105" s="95"/>
      <c r="E105" s="96">
        <v>211496.17</v>
      </c>
      <c r="F105" s="97"/>
      <c r="G105" s="97"/>
    </row>
    <row r="106" spans="2:9" x14ac:dyDescent="0.2">
      <c r="B106" s="93" t="s">
        <v>127</v>
      </c>
      <c r="C106" s="103">
        <f>SUM(C104:C105)</f>
        <v>2094555.68</v>
      </c>
      <c r="D106" s="95"/>
      <c r="E106" s="104">
        <f>SUM(E103:E105)</f>
        <v>1293964.8699999999</v>
      </c>
      <c r="F106" s="97"/>
      <c r="G106" s="100"/>
      <c r="I106" s="17"/>
    </row>
    <row r="107" spans="2:9" ht="13.5" thickBot="1" x14ac:dyDescent="0.25">
      <c r="B107" s="105" t="s">
        <v>128</v>
      </c>
      <c r="C107" s="106">
        <f>C102-C106</f>
        <v>647725.09000000008</v>
      </c>
      <c r="D107" s="95"/>
      <c r="E107" s="107">
        <f>E102-E106</f>
        <v>669711.6100000001</v>
      </c>
      <c r="F107" s="108"/>
      <c r="G107" s="108"/>
      <c r="I107" s="17"/>
    </row>
    <row r="108" spans="2:9" ht="13.5" thickTop="1" x14ac:dyDescent="0.2">
      <c r="B108" s="105"/>
      <c r="C108" s="101">
        <f>+C107-647725.09</f>
        <v>0</v>
      </c>
      <c r="D108" s="95"/>
      <c r="E108" s="108"/>
      <c r="F108" s="108"/>
      <c r="G108" s="108"/>
      <c r="I108" s="17"/>
    </row>
    <row r="109" spans="2:9" ht="24.75" customHeight="1" x14ac:dyDescent="0.2">
      <c r="B109" s="195" t="s">
        <v>199</v>
      </c>
      <c r="C109" s="195"/>
      <c r="D109" s="195"/>
      <c r="E109" s="195"/>
      <c r="F109" s="195"/>
      <c r="G109" s="195"/>
      <c r="H109" s="195"/>
      <c r="I109" s="195"/>
    </row>
    <row r="110" spans="2:9" x14ac:dyDescent="0.2">
      <c r="B110" s="105"/>
      <c r="C110" s="101"/>
      <c r="D110" s="95"/>
      <c r="E110" s="108"/>
      <c r="F110" s="108"/>
      <c r="G110" s="108"/>
      <c r="I110" s="17"/>
    </row>
    <row r="111" spans="2:9" x14ac:dyDescent="0.2">
      <c r="B111" s="10" t="s">
        <v>129</v>
      </c>
      <c r="C111" s="28"/>
      <c r="D111" s="28"/>
      <c r="E111" s="28"/>
      <c r="F111" s="28"/>
      <c r="G111" s="109"/>
      <c r="I111" s="17"/>
    </row>
    <row r="112" spans="2:9" x14ac:dyDescent="0.2">
      <c r="B112" s="196" t="s">
        <v>130</v>
      </c>
      <c r="C112" s="196"/>
      <c r="D112" s="196"/>
      <c r="E112" s="196"/>
      <c r="F112" s="196"/>
      <c r="G112" s="196"/>
      <c r="I112" s="17"/>
    </row>
    <row r="113" spans="2:9" x14ac:dyDescent="0.2">
      <c r="B113" s="105"/>
      <c r="C113" s="101"/>
      <c r="D113" s="95"/>
      <c r="E113" s="108"/>
      <c r="F113" s="108"/>
      <c r="G113" s="108"/>
      <c r="I113" s="17"/>
    </row>
    <row r="114" spans="2:9" x14ac:dyDescent="0.2">
      <c r="B114" s="110" t="s">
        <v>131</v>
      </c>
      <c r="C114" s="16">
        <v>2023</v>
      </c>
      <c r="D114" s="16"/>
      <c r="E114" s="16">
        <v>2022</v>
      </c>
      <c r="F114" s="108"/>
      <c r="G114" s="108"/>
      <c r="I114" s="17"/>
    </row>
    <row r="115" spans="2:9" x14ac:dyDescent="0.2">
      <c r="B115" s="111" t="s">
        <v>132</v>
      </c>
      <c r="C115" s="30">
        <f>+'[1]Cuentas por pagar'!E13</f>
        <v>94000</v>
      </c>
      <c r="D115" s="16"/>
      <c r="E115" s="97">
        <f>+'[1]Cuentas por pagar'!J14</f>
        <v>79000</v>
      </c>
      <c r="F115" s="108"/>
      <c r="G115" s="108"/>
      <c r="I115" s="17"/>
    </row>
    <row r="116" spans="2:9" x14ac:dyDescent="0.2">
      <c r="B116" s="111" t="s">
        <v>133</v>
      </c>
      <c r="C116" s="30">
        <f>+'[1]Cuentas por pagar'!E25-'[1]Cuentas por pagar'!E14-'[1]Cuentas por pagar'!E13</f>
        <v>9160686.4800000004</v>
      </c>
      <c r="D116" s="95"/>
      <c r="E116" s="97">
        <f>+'[1]Cuentas por pagar'!J9+'[1]Cuentas por pagar'!J10+'[1]Cuentas por pagar'!J11+'[1]Cuentas por pagar'!J12+'[1]Cuentas por pagar'!J13+'[1]Cuentas por pagar'!J18+'[1]Cuentas por pagar'!J19+'[1]Cuentas por pagar'!J20+'[1]Cuentas por pagar'!J21+'[1]Cuentas por pagar'!J22+'[1]Cuentas por pagar'!J23+'[1]Cuentas por pagar'!J24</f>
        <v>749221.46999999986</v>
      </c>
      <c r="F116" s="108"/>
      <c r="G116" s="108"/>
      <c r="I116" s="17"/>
    </row>
    <row r="117" spans="2:9" x14ac:dyDescent="0.2">
      <c r="B117" s="95" t="s">
        <v>134</v>
      </c>
      <c r="C117" s="30">
        <f>+'[1]Cuentas por pagar'!E14</f>
        <v>13511.1</v>
      </c>
      <c r="D117" s="95"/>
      <c r="E117" s="31">
        <v>11041.72</v>
      </c>
      <c r="F117" s="108"/>
      <c r="I117" s="30"/>
    </row>
    <row r="118" spans="2:9" ht="13.5" thickBot="1" x14ac:dyDescent="0.25">
      <c r="B118" s="111"/>
      <c r="C118" s="107">
        <f>SUM(C115:C117)</f>
        <v>9268197.5800000001</v>
      </c>
      <c r="D118" s="95"/>
      <c r="E118" s="107">
        <f>SUM(E115:E117)</f>
        <v>839263.18999999983</v>
      </c>
      <c r="F118" s="108"/>
      <c r="G118" s="108"/>
      <c r="I118" s="17"/>
    </row>
    <row r="119" spans="2:9" ht="13.5" thickTop="1" x14ac:dyDescent="0.2">
      <c r="B119" s="111"/>
      <c r="C119" s="30"/>
      <c r="D119" s="95"/>
      <c r="E119" s="108"/>
      <c r="F119" s="108"/>
      <c r="G119" s="108"/>
      <c r="I119" s="17"/>
    </row>
    <row r="120" spans="2:9" x14ac:dyDescent="0.2">
      <c r="B120" s="111"/>
      <c r="C120" s="30"/>
      <c r="D120" s="95"/>
      <c r="E120" s="108"/>
      <c r="F120" s="108"/>
      <c r="G120" s="108"/>
      <c r="I120" s="17"/>
    </row>
    <row r="121" spans="2:9" x14ac:dyDescent="0.2">
      <c r="B121" s="111"/>
      <c r="D121" s="95"/>
      <c r="E121" s="108"/>
      <c r="F121" s="108"/>
      <c r="G121" s="108"/>
      <c r="I121" s="17"/>
    </row>
    <row r="122" spans="2:9" x14ac:dyDescent="0.2">
      <c r="B122" s="111"/>
      <c r="D122" s="95"/>
      <c r="E122" s="108"/>
      <c r="F122" s="108"/>
      <c r="G122" s="108"/>
      <c r="I122" s="17"/>
    </row>
    <row r="123" spans="2:9" x14ac:dyDescent="0.2">
      <c r="B123" s="111"/>
      <c r="D123" s="95"/>
      <c r="E123" s="108"/>
      <c r="F123" s="108"/>
      <c r="G123" s="108"/>
      <c r="I123" s="17"/>
    </row>
    <row r="124" spans="2:9" x14ac:dyDescent="0.2">
      <c r="B124" s="111"/>
      <c r="C124" s="30"/>
      <c r="D124" s="95"/>
      <c r="E124" s="108"/>
      <c r="F124" s="108"/>
      <c r="G124" s="108"/>
      <c r="I124" s="17"/>
    </row>
    <row r="125" spans="2:9" x14ac:dyDescent="0.2">
      <c r="B125" s="111"/>
      <c r="C125" s="30"/>
      <c r="D125" s="95"/>
      <c r="E125" s="108"/>
      <c r="F125" s="108"/>
      <c r="G125" s="108"/>
      <c r="I125" s="17"/>
    </row>
    <row r="126" spans="2:9" x14ac:dyDescent="0.2">
      <c r="B126" s="111"/>
      <c r="C126" s="30"/>
      <c r="D126" s="95"/>
      <c r="E126" s="108"/>
      <c r="F126" s="108"/>
      <c r="G126" s="108"/>
      <c r="I126" s="17"/>
    </row>
    <row r="127" spans="2:9" x14ac:dyDescent="0.2">
      <c r="B127" s="111"/>
      <c r="C127" s="30"/>
      <c r="D127" s="95"/>
      <c r="E127" s="108"/>
      <c r="F127" s="108"/>
      <c r="G127" s="108"/>
      <c r="I127" s="17"/>
    </row>
    <row r="128" spans="2:9" x14ac:dyDescent="0.2">
      <c r="B128" s="105"/>
      <c r="C128" s="101"/>
      <c r="D128" s="95"/>
      <c r="E128" s="108"/>
      <c r="F128" s="108"/>
      <c r="G128" s="108"/>
      <c r="I128" s="17"/>
    </row>
    <row r="129" spans="2:9" x14ac:dyDescent="0.2">
      <c r="B129" s="10" t="s">
        <v>135</v>
      </c>
      <c r="C129" s="28"/>
      <c r="D129" s="28"/>
      <c r="E129" s="28"/>
      <c r="F129" s="28"/>
      <c r="G129" s="109"/>
      <c r="H129" s="28"/>
      <c r="I129" s="28"/>
    </row>
    <row r="130" spans="2:9" ht="30" customHeight="1" x14ac:dyDescent="0.2">
      <c r="B130" s="196" t="s">
        <v>136</v>
      </c>
      <c r="C130" s="196"/>
      <c r="D130" s="196"/>
      <c r="E130" s="196"/>
      <c r="F130" s="196"/>
      <c r="G130" s="196"/>
    </row>
    <row r="131" spans="2:9" x14ac:dyDescent="0.2">
      <c r="B131" s="15" t="s">
        <v>78</v>
      </c>
      <c r="C131" s="16">
        <v>2023</v>
      </c>
      <c r="D131" s="16"/>
      <c r="E131" s="16">
        <v>2022</v>
      </c>
      <c r="F131" s="16"/>
    </row>
    <row r="132" spans="2:9" x14ac:dyDescent="0.2">
      <c r="B132" s="36" t="s">
        <v>137</v>
      </c>
      <c r="C132" s="19">
        <f>+'[1]Est. de Rendimiento Fin'!D26</f>
        <v>-57406863.589999989</v>
      </c>
      <c r="D132" s="21"/>
      <c r="E132" s="21">
        <v>194425558.86000001</v>
      </c>
      <c r="F132" s="21"/>
      <c r="I132" s="77"/>
    </row>
    <row r="133" spans="2:9" x14ac:dyDescent="0.2">
      <c r="B133" s="36" t="s">
        <v>138</v>
      </c>
      <c r="C133" s="19">
        <v>354676274.94999999</v>
      </c>
      <c r="D133" s="21"/>
      <c r="E133" s="21">
        <v>24924999</v>
      </c>
      <c r="F133" s="21"/>
    </row>
    <row r="134" spans="2:9" x14ac:dyDescent="0.2">
      <c r="B134" s="36" t="s">
        <v>139</v>
      </c>
      <c r="C134" s="112">
        <v>-895568.99</v>
      </c>
      <c r="D134" s="21"/>
      <c r="E134" s="113">
        <v>2095076.83</v>
      </c>
      <c r="F134" s="21"/>
    </row>
    <row r="135" spans="2:9" ht="13.5" thickBot="1" x14ac:dyDescent="0.25">
      <c r="B135" s="39" t="s">
        <v>95</v>
      </c>
      <c r="C135" s="26">
        <f>SUM(C132:C134)</f>
        <v>296373842.37</v>
      </c>
      <c r="D135" s="23"/>
      <c r="E135" s="26">
        <f>SUM(E132:E134)</f>
        <v>221445634.69000003</v>
      </c>
      <c r="F135" s="40"/>
    </row>
    <row r="136" spans="2:9" ht="13.5" thickTop="1" x14ac:dyDescent="0.2">
      <c r="B136" s="39"/>
      <c r="C136" s="23"/>
      <c r="D136" s="23"/>
      <c r="E136" s="23"/>
      <c r="F136" s="40"/>
    </row>
    <row r="137" spans="2:9" x14ac:dyDescent="0.2">
      <c r="B137" s="192" t="s">
        <v>200</v>
      </c>
      <c r="C137" s="192"/>
      <c r="D137" s="192"/>
      <c r="E137" s="192"/>
      <c r="F137" s="192"/>
      <c r="G137" s="192"/>
      <c r="I137" s="114"/>
    </row>
    <row r="138" spans="2:9" x14ac:dyDescent="0.2">
      <c r="B138" s="192"/>
      <c r="C138" s="192"/>
      <c r="D138" s="192"/>
      <c r="E138" s="192"/>
      <c r="F138" s="192"/>
      <c r="G138" s="192"/>
      <c r="H138" s="114"/>
    </row>
    <row r="139" spans="2:9" x14ac:dyDescent="0.2">
      <c r="B139" s="114"/>
      <c r="C139" s="114"/>
      <c r="D139" s="114"/>
      <c r="E139" s="114"/>
      <c r="F139" s="114"/>
      <c r="G139" s="115"/>
      <c r="H139" s="114"/>
    </row>
    <row r="140" spans="2:9" x14ac:dyDescent="0.2">
      <c r="B140" s="10" t="s">
        <v>140</v>
      </c>
      <c r="C140" s="28"/>
      <c r="D140" s="28"/>
      <c r="E140" s="28"/>
      <c r="F140" s="28"/>
      <c r="G140" s="109"/>
      <c r="H140" s="28"/>
      <c r="I140" s="28"/>
    </row>
    <row r="141" spans="2:9" x14ac:dyDescent="0.2">
      <c r="B141" s="11" t="s">
        <v>141</v>
      </c>
    </row>
    <row r="143" spans="2:9" x14ac:dyDescent="0.2">
      <c r="B143" s="15" t="s">
        <v>78</v>
      </c>
      <c r="C143" s="16">
        <v>2023</v>
      </c>
      <c r="D143" s="16"/>
      <c r="E143" s="16">
        <v>2022</v>
      </c>
      <c r="F143" s="16"/>
    </row>
    <row r="144" spans="2:9" x14ac:dyDescent="0.2">
      <c r="B144" s="116" t="s">
        <v>142</v>
      </c>
      <c r="C144" s="19">
        <v>33797864.390000001</v>
      </c>
      <c r="D144" s="21"/>
      <c r="E144" s="21">
        <v>229260522.40000001</v>
      </c>
      <c r="F144" s="21"/>
      <c r="I144" s="12"/>
    </row>
    <row r="145" spans="2:9" ht="13.5" thickBot="1" x14ac:dyDescent="0.25">
      <c r="B145" s="39" t="s">
        <v>95</v>
      </c>
      <c r="C145" s="117">
        <f>SUM(C144:C144)</f>
        <v>33797864.390000001</v>
      </c>
      <c r="D145" s="23"/>
      <c r="E145" s="26">
        <f>SUM(E144)</f>
        <v>229260522.40000001</v>
      </c>
      <c r="F145" s="40"/>
      <c r="I145" s="12"/>
    </row>
    <row r="146" spans="2:9" ht="13.5" thickTop="1" x14ac:dyDescent="0.2">
      <c r="C146" s="118"/>
      <c r="D146" s="36"/>
      <c r="E146" s="36"/>
      <c r="I146" s="12"/>
    </row>
    <row r="147" spans="2:9" x14ac:dyDescent="0.2">
      <c r="C147" s="119"/>
      <c r="D147" s="36"/>
      <c r="E147" s="36"/>
      <c r="I147" s="12"/>
    </row>
    <row r="148" spans="2:9" ht="38.25" customHeight="1" x14ac:dyDescent="0.2">
      <c r="B148" s="196" t="s">
        <v>143</v>
      </c>
      <c r="C148" s="196"/>
      <c r="D148" s="196"/>
      <c r="E148" s="196"/>
      <c r="G148" s="14"/>
      <c r="H148" s="14"/>
      <c r="I148" s="14"/>
    </row>
    <row r="149" spans="2:9" x14ac:dyDescent="0.2">
      <c r="B149" s="10" t="s">
        <v>144</v>
      </c>
      <c r="C149" s="28"/>
      <c r="D149" s="28"/>
      <c r="E149" s="28"/>
      <c r="F149" s="28"/>
      <c r="G149" s="109"/>
      <c r="H149" s="28"/>
      <c r="I149" s="28"/>
    </row>
    <row r="150" spans="2:9" ht="25.5" customHeight="1" x14ac:dyDescent="0.2">
      <c r="B150" s="192" t="s">
        <v>145</v>
      </c>
      <c r="C150" s="192"/>
      <c r="D150" s="192"/>
      <c r="E150" s="192"/>
      <c r="F150" s="120"/>
      <c r="G150" s="120"/>
    </row>
    <row r="152" spans="2:9" x14ac:dyDescent="0.2">
      <c r="B152" s="15" t="s">
        <v>78</v>
      </c>
      <c r="C152" s="16">
        <v>2023</v>
      </c>
      <c r="D152" s="16"/>
      <c r="E152" s="16">
        <v>2022</v>
      </c>
      <c r="F152" s="16"/>
    </row>
    <row r="153" spans="2:9" x14ac:dyDescent="0.2">
      <c r="B153" s="36" t="s">
        <v>146</v>
      </c>
      <c r="C153" s="20">
        <v>15338333.33</v>
      </c>
      <c r="D153" s="20"/>
      <c r="E153" s="20">
        <v>14773000</v>
      </c>
      <c r="F153" s="21"/>
    </row>
    <row r="154" spans="2:9" x14ac:dyDescent="0.2">
      <c r="B154" s="36" t="s">
        <v>147</v>
      </c>
      <c r="C154" s="20">
        <v>8584000</v>
      </c>
      <c r="D154" s="20"/>
      <c r="E154" s="20">
        <v>7574000</v>
      </c>
      <c r="F154" s="21"/>
    </row>
    <row r="155" spans="2:9" x14ac:dyDescent="0.2">
      <c r="B155" s="36" t="s">
        <v>148</v>
      </c>
      <c r="C155" s="20">
        <v>132000</v>
      </c>
      <c r="D155" s="20"/>
      <c r="E155" s="17">
        <v>44000</v>
      </c>
      <c r="F155" s="21"/>
    </row>
    <row r="156" spans="2:9" x14ac:dyDescent="0.2">
      <c r="B156" s="121" t="s">
        <v>149</v>
      </c>
      <c r="C156" s="20">
        <v>1663102.58</v>
      </c>
      <c r="D156" s="20"/>
      <c r="E156" s="20">
        <v>1547339.28</v>
      </c>
      <c r="F156" s="21"/>
    </row>
    <row r="157" spans="2:9" x14ac:dyDescent="0.2">
      <c r="B157" s="121" t="s">
        <v>150</v>
      </c>
      <c r="C157" s="20">
        <v>1698485.67</v>
      </c>
      <c r="D157" s="20"/>
      <c r="E157" s="20">
        <v>1586637</v>
      </c>
      <c r="F157" s="21"/>
    </row>
    <row r="158" spans="2:9" x14ac:dyDescent="0.2">
      <c r="B158" s="121" t="s">
        <v>151</v>
      </c>
      <c r="C158" s="20">
        <v>199930.58</v>
      </c>
      <c r="D158" s="20"/>
      <c r="E158" s="20">
        <v>178463.18</v>
      </c>
      <c r="F158" s="21"/>
    </row>
    <row r="159" spans="2:9" x14ac:dyDescent="0.2">
      <c r="B159" s="36" t="s">
        <v>152</v>
      </c>
      <c r="C159" s="20">
        <v>3771333.34</v>
      </c>
      <c r="D159" s="20"/>
      <c r="E159" s="17">
        <v>3574000</v>
      </c>
      <c r="F159" s="21"/>
    </row>
    <row r="160" spans="2:9" x14ac:dyDescent="0.2">
      <c r="B160" s="36" t="s">
        <v>153</v>
      </c>
      <c r="C160" s="20">
        <v>64605.45</v>
      </c>
      <c r="D160" s="20"/>
      <c r="E160" s="17">
        <v>6922.01</v>
      </c>
      <c r="F160" s="21"/>
    </row>
    <row r="161" spans="2:9" ht="13.5" thickBot="1" x14ac:dyDescent="0.25">
      <c r="B161" s="39" t="s">
        <v>95</v>
      </c>
      <c r="C161" s="26">
        <f>SUM(C153:C160)</f>
        <v>31451790.949999996</v>
      </c>
      <c r="D161" s="20"/>
      <c r="E161" s="26">
        <f>SUM(E153:E160)</f>
        <v>29284361.470000003</v>
      </c>
      <c r="F161" s="21"/>
      <c r="I161" s="22"/>
    </row>
    <row r="162" spans="2:9" ht="13.5" thickTop="1" x14ac:dyDescent="0.2">
      <c r="B162" s="39"/>
      <c r="C162" s="23"/>
      <c r="D162" s="20"/>
      <c r="E162" s="23"/>
      <c r="F162" s="20"/>
      <c r="I162" s="22"/>
    </row>
    <row r="163" spans="2:9" x14ac:dyDescent="0.2">
      <c r="B163" s="39"/>
      <c r="C163" s="122"/>
      <c r="D163" s="20"/>
      <c r="E163" s="23"/>
      <c r="F163" s="20"/>
    </row>
    <row r="164" spans="2:9" x14ac:dyDescent="0.2">
      <c r="B164" s="197" t="s">
        <v>154</v>
      </c>
      <c r="C164" s="197"/>
      <c r="D164" s="197"/>
      <c r="E164" s="197"/>
      <c r="F164" s="197"/>
      <c r="G164" s="9"/>
      <c r="H164" s="28"/>
      <c r="I164" s="28"/>
    </row>
    <row r="165" spans="2:9" ht="29.25" customHeight="1" x14ac:dyDescent="0.2">
      <c r="B165" s="196" t="s">
        <v>155</v>
      </c>
      <c r="C165" s="196"/>
      <c r="D165" s="196"/>
      <c r="E165" s="196"/>
      <c r="F165" s="123"/>
      <c r="G165" s="123"/>
    </row>
    <row r="167" spans="2:9" x14ac:dyDescent="0.2">
      <c r="B167" s="15" t="s">
        <v>78</v>
      </c>
      <c r="C167" s="16">
        <v>2023</v>
      </c>
      <c r="D167" s="16"/>
      <c r="E167" s="16">
        <v>2022</v>
      </c>
      <c r="F167" s="16"/>
    </row>
    <row r="168" spans="2:9" x14ac:dyDescent="0.2">
      <c r="B168" s="124" t="s">
        <v>156</v>
      </c>
      <c r="C168" s="20">
        <v>15000</v>
      </c>
      <c r="D168" s="20"/>
      <c r="E168" s="20">
        <v>49665.4</v>
      </c>
      <c r="F168" s="21"/>
    </row>
    <row r="169" spans="2:9" x14ac:dyDescent="0.2">
      <c r="B169" s="124" t="s">
        <v>157</v>
      </c>
      <c r="C169" s="20">
        <v>0</v>
      </c>
      <c r="D169" s="20"/>
      <c r="E169" s="20">
        <v>8200.34</v>
      </c>
      <c r="F169" s="21"/>
    </row>
    <row r="170" spans="2:9" ht="12" customHeight="1" x14ac:dyDescent="0.2">
      <c r="B170" s="124" t="s">
        <v>158</v>
      </c>
      <c r="C170" s="20">
        <v>0</v>
      </c>
      <c r="D170" s="20"/>
      <c r="E170" s="20">
        <v>17940.009999999998</v>
      </c>
      <c r="F170" s="21"/>
    </row>
    <row r="171" spans="2:9" x14ac:dyDescent="0.2">
      <c r="B171" s="124" t="s">
        <v>159</v>
      </c>
      <c r="C171" s="17">
        <v>1000000</v>
      </c>
      <c r="D171" s="14"/>
      <c r="E171" s="17">
        <v>400000</v>
      </c>
      <c r="F171" s="40"/>
    </row>
    <row r="172" spans="2:9" x14ac:dyDescent="0.2">
      <c r="B172" s="124" t="s">
        <v>160</v>
      </c>
      <c r="C172" s="31">
        <v>7080</v>
      </c>
      <c r="D172" s="18"/>
      <c r="E172" s="31">
        <v>0</v>
      </c>
    </row>
    <row r="173" spans="2:9" x14ac:dyDescent="0.2">
      <c r="B173" s="124" t="s">
        <v>161</v>
      </c>
      <c r="C173" s="31">
        <v>7500</v>
      </c>
      <c r="D173" s="18"/>
      <c r="E173" s="31">
        <v>58799.67</v>
      </c>
    </row>
    <row r="174" spans="2:9" x14ac:dyDescent="0.2">
      <c r="B174" s="124" t="s">
        <v>162</v>
      </c>
      <c r="C174" s="31">
        <v>4250.04</v>
      </c>
      <c r="D174" s="18"/>
      <c r="E174" s="31">
        <v>275446.78999999998</v>
      </c>
    </row>
    <row r="175" spans="2:9" x14ac:dyDescent="0.2">
      <c r="B175" s="125" t="s">
        <v>163</v>
      </c>
      <c r="C175" s="126">
        <f>SUM(C168:C174)</f>
        <v>1033830.04</v>
      </c>
      <c r="D175" s="75"/>
      <c r="E175" s="126">
        <f>SUM(E168:E174)</f>
        <v>810052.21</v>
      </c>
    </row>
    <row r="176" spans="2:9" x14ac:dyDescent="0.2">
      <c r="B176" s="125" t="s">
        <v>164</v>
      </c>
      <c r="C176" s="118">
        <f>+C18</f>
        <v>266059.69</v>
      </c>
      <c r="D176" s="36"/>
      <c r="E176" s="118">
        <v>158584.20000000001</v>
      </c>
    </row>
    <row r="177" spans="2:11" ht="13.5" thickBot="1" x14ac:dyDescent="0.25">
      <c r="C177" s="26">
        <f>SUM(C175:D176)</f>
        <v>1299889.73</v>
      </c>
      <c r="D177" s="23"/>
      <c r="E177" s="26">
        <f>SUM(E175:F176)</f>
        <v>968636.40999999992</v>
      </c>
    </row>
    <row r="178" spans="2:11" ht="13.5" thickTop="1" x14ac:dyDescent="0.2">
      <c r="C178" s="23"/>
      <c r="D178" s="23"/>
      <c r="E178" s="23"/>
    </row>
    <row r="179" spans="2:11" x14ac:dyDescent="0.2">
      <c r="B179" s="8" t="s">
        <v>165</v>
      </c>
      <c r="C179" s="23"/>
      <c r="D179" s="23"/>
      <c r="E179" s="23"/>
    </row>
    <row r="180" spans="2:11" x14ac:dyDescent="0.2">
      <c r="B180" s="88" t="s">
        <v>166</v>
      </c>
      <c r="C180" s="23"/>
      <c r="D180" s="23"/>
      <c r="E180" s="23"/>
    </row>
    <row r="181" spans="2:11" x14ac:dyDescent="0.2">
      <c r="B181" s="127" t="s">
        <v>156</v>
      </c>
      <c r="C181" s="20">
        <f>72602.07-C168</f>
        <v>57602.070000000007</v>
      </c>
      <c r="D181" s="23"/>
      <c r="E181" s="23"/>
    </row>
    <row r="182" spans="2:11" x14ac:dyDescent="0.2">
      <c r="B182" s="127" t="s">
        <v>167</v>
      </c>
      <c r="C182" s="20">
        <v>35260.81</v>
      </c>
      <c r="D182" s="23"/>
      <c r="E182" s="23"/>
    </row>
    <row r="183" spans="2:11" x14ac:dyDescent="0.2">
      <c r="B183" s="127" t="s">
        <v>158</v>
      </c>
      <c r="C183" s="20">
        <f>+C176*25%-12000</f>
        <v>54514.922500000001</v>
      </c>
      <c r="D183" s="23"/>
      <c r="E183" s="23"/>
    </row>
    <row r="184" spans="2:11" x14ac:dyDescent="0.2">
      <c r="B184" s="127" t="s">
        <v>168</v>
      </c>
      <c r="C184" s="20">
        <v>22134.38</v>
      </c>
      <c r="D184" s="23"/>
      <c r="E184" s="23"/>
    </row>
    <row r="185" spans="2:11" x14ac:dyDescent="0.2">
      <c r="B185" s="127" t="s">
        <v>169</v>
      </c>
      <c r="C185" s="20">
        <v>37258</v>
      </c>
      <c r="D185" s="23"/>
      <c r="E185" s="23"/>
      <c r="K185" s="22"/>
    </row>
    <row r="186" spans="2:11" x14ac:dyDescent="0.2">
      <c r="B186" s="127" t="s">
        <v>160</v>
      </c>
      <c r="C186" s="31">
        <v>29020.55</v>
      </c>
      <c r="D186" s="36"/>
      <c r="E186" s="118"/>
      <c r="I186" s="22"/>
    </row>
    <row r="187" spans="2:11" x14ac:dyDescent="0.2">
      <c r="B187" s="127" t="s">
        <v>170</v>
      </c>
      <c r="C187" s="17">
        <v>30268.959999999999</v>
      </c>
      <c r="D187" s="36"/>
      <c r="E187" s="118"/>
      <c r="I187" s="22"/>
    </row>
    <row r="188" spans="2:11" x14ac:dyDescent="0.2">
      <c r="B188" s="127"/>
      <c r="C188" s="126">
        <f>SUM(C180:C187)</f>
        <v>266059.6925</v>
      </c>
      <c r="D188" s="36"/>
      <c r="E188" s="118"/>
      <c r="I188" s="22"/>
    </row>
    <row r="189" spans="2:11" x14ac:dyDescent="0.2">
      <c r="B189" s="127"/>
      <c r="C189" s="128"/>
      <c r="D189" s="36"/>
      <c r="E189" s="118"/>
      <c r="I189" s="22"/>
    </row>
    <row r="190" spans="2:11" x14ac:dyDescent="0.2">
      <c r="B190" s="127"/>
      <c r="C190" s="128"/>
      <c r="D190" s="36"/>
      <c r="E190" s="118"/>
      <c r="I190" s="22"/>
    </row>
    <row r="191" spans="2:11" x14ac:dyDescent="0.2">
      <c r="B191" s="127"/>
      <c r="C191" s="128"/>
      <c r="D191" s="36"/>
      <c r="E191" s="118"/>
      <c r="I191" s="22"/>
    </row>
    <row r="192" spans="2:11" x14ac:dyDescent="0.2">
      <c r="B192" s="124"/>
      <c r="C192" s="129"/>
      <c r="D192" s="36"/>
      <c r="E192" s="118"/>
      <c r="I192" s="22"/>
    </row>
    <row r="193" spans="2:9" x14ac:dyDescent="0.2">
      <c r="B193" s="197" t="s">
        <v>171</v>
      </c>
      <c r="C193" s="197"/>
      <c r="D193" s="197"/>
      <c r="E193" s="197"/>
      <c r="F193" s="197"/>
      <c r="G193" s="130"/>
      <c r="H193" s="14"/>
      <c r="I193" s="14"/>
    </row>
    <row r="194" spans="2:9" ht="20.25" customHeight="1" x14ac:dyDescent="0.2">
      <c r="B194" s="192" t="s">
        <v>172</v>
      </c>
      <c r="C194" s="192"/>
      <c r="D194" s="192"/>
      <c r="E194" s="192"/>
      <c r="F194" s="192"/>
      <c r="G194" s="192"/>
    </row>
    <row r="195" spans="2:9" x14ac:dyDescent="0.2">
      <c r="B195" s="14"/>
      <c r="C195" s="131"/>
      <c r="D195" s="131"/>
      <c r="E195" s="131"/>
      <c r="F195" s="131"/>
      <c r="G195" s="17"/>
      <c r="H195" s="14"/>
    </row>
    <row r="196" spans="2:9" x14ac:dyDescent="0.2">
      <c r="B196" s="15" t="s">
        <v>78</v>
      </c>
      <c r="C196" s="16">
        <v>2023</v>
      </c>
      <c r="D196" s="16"/>
      <c r="E196" s="16">
        <v>2022</v>
      </c>
      <c r="F196" s="16"/>
      <c r="G196" s="17"/>
      <c r="H196" s="14"/>
    </row>
    <row r="197" spans="2:9" x14ac:dyDescent="0.2">
      <c r="B197" s="18" t="s">
        <v>173</v>
      </c>
      <c r="C197" s="20">
        <f>+C77</f>
        <v>420102.14</v>
      </c>
      <c r="D197" s="20"/>
      <c r="E197" s="20">
        <v>438906.76</v>
      </c>
      <c r="F197" s="20"/>
      <c r="G197" s="17"/>
      <c r="H197" s="14"/>
    </row>
    <row r="198" spans="2:9" x14ac:dyDescent="0.2">
      <c r="B198" s="18" t="s">
        <v>174</v>
      </c>
      <c r="C198" s="20">
        <f>+E77</f>
        <v>261029.98</v>
      </c>
      <c r="D198" s="20"/>
      <c r="E198" s="20">
        <v>318304.56</v>
      </c>
      <c r="F198" s="20"/>
      <c r="G198" s="17"/>
      <c r="H198" s="14"/>
      <c r="I198" s="14"/>
    </row>
    <row r="199" spans="2:9" x14ac:dyDescent="0.2">
      <c r="B199" s="18" t="s">
        <v>175</v>
      </c>
      <c r="C199" s="20">
        <f>+G77</f>
        <v>77208.289999999994</v>
      </c>
      <c r="D199" s="20"/>
      <c r="E199" s="20">
        <f>+G89</f>
        <v>84849.19</v>
      </c>
      <c r="F199" s="20"/>
      <c r="G199" s="17"/>
      <c r="H199" s="14"/>
      <c r="I199" s="14"/>
    </row>
    <row r="200" spans="2:9" x14ac:dyDescent="0.2">
      <c r="B200" s="18" t="s">
        <v>176</v>
      </c>
      <c r="C200" s="20">
        <f>+C105</f>
        <v>205143.47</v>
      </c>
      <c r="D200" s="20"/>
      <c r="E200" s="20">
        <v>211496.17</v>
      </c>
      <c r="F200" s="20"/>
      <c r="G200" s="17"/>
      <c r="H200" s="14"/>
      <c r="I200" s="132"/>
    </row>
    <row r="201" spans="2:9" ht="13.5" thickBot="1" x14ac:dyDescent="0.25">
      <c r="B201" s="75" t="s">
        <v>95</v>
      </c>
      <c r="C201" s="26">
        <f>SUM(C197:C200)</f>
        <v>963483.88</v>
      </c>
      <c r="D201" s="20"/>
      <c r="E201" s="26">
        <f>SUM(E197:E200)</f>
        <v>1053556.68</v>
      </c>
      <c r="F201" s="20"/>
      <c r="G201" s="17"/>
      <c r="H201" s="14"/>
      <c r="I201" s="14"/>
    </row>
    <row r="202" spans="2:9" ht="13.5" thickTop="1" x14ac:dyDescent="0.2">
      <c r="B202" s="14"/>
      <c r="C202" s="18"/>
      <c r="D202" s="18"/>
      <c r="E202" s="18"/>
      <c r="F202" s="18"/>
      <c r="G202" s="17"/>
      <c r="H202" s="14"/>
    </row>
    <row r="203" spans="2:9" x14ac:dyDescent="0.2">
      <c r="B203" s="14"/>
      <c r="C203" s="18"/>
      <c r="D203" s="18"/>
      <c r="E203" s="18"/>
      <c r="F203" s="18"/>
      <c r="G203" s="17"/>
      <c r="H203" s="14"/>
    </row>
    <row r="204" spans="2:9" x14ac:dyDescent="0.2">
      <c r="B204" s="14"/>
      <c r="C204" s="18"/>
      <c r="D204" s="18"/>
      <c r="E204" s="18"/>
      <c r="F204" s="18"/>
      <c r="G204" s="17"/>
      <c r="H204" s="14"/>
    </row>
    <row r="205" spans="2:9" x14ac:dyDescent="0.2">
      <c r="B205" s="14"/>
      <c r="C205" s="18"/>
      <c r="D205" s="18"/>
      <c r="E205" s="18"/>
      <c r="F205" s="18"/>
      <c r="G205" s="17"/>
      <c r="H205" s="14"/>
    </row>
    <row r="206" spans="2:9" x14ac:dyDescent="0.2">
      <c r="B206" s="14"/>
      <c r="C206" s="18"/>
      <c r="D206" s="18"/>
      <c r="E206" s="18"/>
      <c r="F206" s="18"/>
      <c r="G206" s="17"/>
      <c r="H206" s="14"/>
    </row>
    <row r="207" spans="2:9" x14ac:dyDescent="0.2">
      <c r="B207" s="197" t="s">
        <v>177</v>
      </c>
      <c r="C207" s="197"/>
      <c r="D207" s="197"/>
      <c r="E207" s="197"/>
      <c r="F207" s="197"/>
      <c r="G207" s="130"/>
      <c r="H207" s="14"/>
      <c r="I207" s="14"/>
    </row>
    <row r="208" spans="2:9" s="14" customFormat="1" x14ac:dyDescent="0.2">
      <c r="B208" s="88"/>
      <c r="G208" s="17"/>
    </row>
    <row r="209" spans="2:12" x14ac:dyDescent="0.2">
      <c r="B209" s="196" t="s">
        <v>178</v>
      </c>
      <c r="C209" s="196"/>
      <c r="D209" s="196"/>
      <c r="E209" s="196"/>
      <c r="F209" s="196"/>
      <c r="G209" s="196"/>
    </row>
    <row r="210" spans="2:12" ht="15" x14ac:dyDescent="0.25">
      <c r="L210" s="133"/>
    </row>
    <row r="211" spans="2:12" x14ac:dyDescent="0.2">
      <c r="B211" s="15" t="s">
        <v>78</v>
      </c>
      <c r="C211" s="73">
        <v>2023</v>
      </c>
      <c r="D211" s="73"/>
      <c r="E211" s="73">
        <v>2022</v>
      </c>
      <c r="F211" s="16"/>
      <c r="L211" s="12"/>
    </row>
    <row r="212" spans="2:12" x14ac:dyDescent="0.2">
      <c r="B212" s="36" t="s">
        <v>179</v>
      </c>
      <c r="C212" s="21">
        <v>341981.36</v>
      </c>
      <c r="D212" s="21"/>
      <c r="E212" s="21">
        <v>205592.35</v>
      </c>
      <c r="F212" s="21"/>
      <c r="L212" s="12"/>
    </row>
    <row r="213" spans="2:12" x14ac:dyDescent="0.2">
      <c r="B213" s="36" t="s">
        <v>180</v>
      </c>
      <c r="C213" s="21">
        <v>132277.91</v>
      </c>
      <c r="D213" s="21"/>
      <c r="E213" s="21">
        <v>180599.58</v>
      </c>
      <c r="F213" s="21"/>
      <c r="L213" s="134"/>
    </row>
    <row r="214" spans="2:12" x14ac:dyDescent="0.2">
      <c r="B214" s="36" t="s">
        <v>181</v>
      </c>
      <c r="C214" s="21">
        <v>248084.64</v>
      </c>
      <c r="D214" s="21"/>
      <c r="E214" s="21">
        <v>216350.06</v>
      </c>
      <c r="F214" s="21"/>
    </row>
    <row r="215" spans="2:12" x14ac:dyDescent="0.2">
      <c r="B215" s="36" t="s">
        <v>182</v>
      </c>
      <c r="C215" s="21">
        <v>44686.6</v>
      </c>
      <c r="D215" s="21"/>
      <c r="E215" s="21">
        <v>109799</v>
      </c>
      <c r="F215" s="21"/>
      <c r="L215" s="12"/>
    </row>
    <row r="216" spans="2:12" x14ac:dyDescent="0.2">
      <c r="B216" s="36" t="s">
        <v>183</v>
      </c>
      <c r="C216" s="21">
        <v>192750</v>
      </c>
      <c r="D216" s="21"/>
      <c r="E216" s="21">
        <v>43600</v>
      </c>
      <c r="F216" s="21"/>
      <c r="L216" s="22"/>
    </row>
    <row r="217" spans="2:12" x14ac:dyDescent="0.2">
      <c r="B217" s="36" t="s">
        <v>184</v>
      </c>
      <c r="C217" s="21">
        <v>1093364.8999999999</v>
      </c>
      <c r="D217" s="21"/>
      <c r="E217" s="21">
        <v>1041299.92</v>
      </c>
      <c r="F217" s="21"/>
      <c r="K217" s="77"/>
      <c r="L217" s="22"/>
    </row>
    <row r="218" spans="2:12" x14ac:dyDescent="0.2">
      <c r="B218" s="36" t="s">
        <v>185</v>
      </c>
      <c r="C218" s="21">
        <v>85000.02</v>
      </c>
      <c r="D218" s="21"/>
      <c r="E218" s="21">
        <v>102660</v>
      </c>
      <c r="F218" s="21"/>
      <c r="K218" s="77"/>
    </row>
    <row r="219" spans="2:12" x14ac:dyDescent="0.2">
      <c r="B219" s="36" t="s">
        <v>186</v>
      </c>
      <c r="C219" s="21">
        <v>139176.71</v>
      </c>
      <c r="D219" s="21"/>
      <c r="E219" s="21">
        <v>145485.09</v>
      </c>
      <c r="F219" s="21"/>
      <c r="K219" s="12"/>
    </row>
    <row r="220" spans="2:12" x14ac:dyDescent="0.2">
      <c r="B220" s="36" t="s">
        <v>187</v>
      </c>
      <c r="C220" s="21">
        <v>264074.87</v>
      </c>
      <c r="D220" s="21"/>
      <c r="E220" s="21">
        <v>365713.5</v>
      </c>
      <c r="F220" s="21"/>
      <c r="K220" s="134"/>
    </row>
    <row r="221" spans="2:12" x14ac:dyDescent="0.2">
      <c r="B221" s="135" t="s">
        <v>188</v>
      </c>
      <c r="C221" s="12">
        <v>712075.58</v>
      </c>
      <c r="D221" s="21"/>
      <c r="E221" s="21">
        <v>618384.24</v>
      </c>
      <c r="F221" s="21"/>
    </row>
    <row r="222" spans="2:12" x14ac:dyDescent="0.2">
      <c r="B222" s="36" t="s">
        <v>189</v>
      </c>
      <c r="C222" s="21">
        <v>450075.16</v>
      </c>
      <c r="D222" s="21"/>
      <c r="E222" s="21">
        <v>319416.56</v>
      </c>
      <c r="F222" s="21"/>
    </row>
    <row r="223" spans="2:12" x14ac:dyDescent="0.2">
      <c r="B223" s="136" t="s">
        <v>190</v>
      </c>
      <c r="C223" s="21">
        <v>52338.23</v>
      </c>
      <c r="D223" s="21"/>
      <c r="E223" s="21">
        <v>15292.8</v>
      </c>
      <c r="F223" s="21"/>
    </row>
    <row r="224" spans="2:12" x14ac:dyDescent="0.2">
      <c r="B224" s="36" t="s">
        <v>191</v>
      </c>
      <c r="C224" s="21">
        <v>11210</v>
      </c>
      <c r="D224" s="21"/>
      <c r="E224" s="21">
        <v>22420</v>
      </c>
      <c r="F224" s="21"/>
    </row>
    <row r="225" spans="2:12" x14ac:dyDescent="0.2">
      <c r="B225" s="36" t="s">
        <v>192</v>
      </c>
      <c r="C225" s="21">
        <v>14160</v>
      </c>
      <c r="D225" s="21"/>
      <c r="E225" s="21">
        <v>0</v>
      </c>
      <c r="F225" s="21"/>
      <c r="K225" s="12"/>
      <c r="L225" s="22"/>
    </row>
    <row r="226" spans="2:12" x14ac:dyDescent="0.2">
      <c r="B226" s="36" t="s">
        <v>193</v>
      </c>
      <c r="C226" s="21">
        <v>27000</v>
      </c>
      <c r="D226" s="21"/>
      <c r="E226" s="21">
        <v>94920.38</v>
      </c>
      <c r="F226" s="21"/>
    </row>
    <row r="227" spans="2:12" s="14" customFormat="1" x14ac:dyDescent="0.2">
      <c r="B227" s="18" t="s">
        <v>194</v>
      </c>
      <c r="C227" s="20">
        <v>53594199.840000004</v>
      </c>
      <c r="D227" s="20"/>
      <c r="E227" s="20">
        <v>0</v>
      </c>
      <c r="F227" s="20"/>
      <c r="G227" s="17"/>
    </row>
    <row r="228" spans="2:12" x14ac:dyDescent="0.2">
      <c r="B228" s="36" t="s">
        <v>195</v>
      </c>
      <c r="C228" s="21">
        <v>87107.6</v>
      </c>
      <c r="D228" s="21"/>
      <c r="E228" s="21">
        <v>46875.5</v>
      </c>
      <c r="F228" s="21"/>
      <c r="I228" s="12"/>
    </row>
    <row r="229" spans="2:12" ht="13.5" thickBot="1" x14ac:dyDescent="0.25">
      <c r="B229" s="39" t="s">
        <v>95</v>
      </c>
      <c r="C229" s="26">
        <f>SUM(C212:C228)</f>
        <v>57489563.420000002</v>
      </c>
      <c r="D229" s="23"/>
      <c r="E229" s="26">
        <f>SUM(E212:E228)</f>
        <v>3528408.98</v>
      </c>
      <c r="F229" s="36"/>
    </row>
    <row r="230" spans="2:12" ht="13.5" thickTop="1" x14ac:dyDescent="0.2">
      <c r="C230" s="77"/>
    </row>
    <row r="231" spans="2:12" s="14" customFormat="1" x14ac:dyDescent="0.2">
      <c r="C231" s="137"/>
      <c r="G231" s="17"/>
    </row>
    <row r="232" spans="2:12" s="14" customFormat="1" x14ac:dyDescent="0.2">
      <c r="C232" s="16">
        <v>2023</v>
      </c>
      <c r="D232" s="16"/>
      <c r="E232" s="16">
        <v>2022</v>
      </c>
      <c r="G232" s="17"/>
    </row>
    <row r="233" spans="2:12" s="14" customFormat="1" ht="13.5" thickBot="1" x14ac:dyDescent="0.25">
      <c r="C233" s="138"/>
      <c r="D233" s="138"/>
      <c r="E233" s="138"/>
      <c r="G233" s="17"/>
    </row>
    <row r="234" spans="2:12" s="14" customFormat="1" ht="13.5" thickTop="1" x14ac:dyDescent="0.2">
      <c r="B234" s="88" t="s">
        <v>196</v>
      </c>
      <c r="C234" s="139">
        <f>C161+C177+C201+C229</f>
        <v>91204727.979999989</v>
      </c>
      <c r="D234" s="88"/>
      <c r="E234" s="139">
        <f>E161+E177+E201+E229</f>
        <v>34834963.539999999</v>
      </c>
      <c r="F234" s="88"/>
      <c r="G234" s="17"/>
    </row>
    <row r="235" spans="2:12" s="14" customFormat="1" x14ac:dyDescent="0.2">
      <c r="C235" s="140"/>
      <c r="E235" s="140"/>
      <c r="G235" s="17"/>
    </row>
    <row r="236" spans="2:12" s="14" customFormat="1" x14ac:dyDescent="0.2">
      <c r="C236" s="140"/>
      <c r="E236" s="140"/>
      <c r="G236" s="17"/>
    </row>
    <row r="238" spans="2:12" x14ac:dyDescent="0.2">
      <c r="C238" s="22"/>
    </row>
  </sheetData>
  <mergeCells count="15">
    <mergeCell ref="B207:F207"/>
    <mergeCell ref="B209:G209"/>
    <mergeCell ref="B148:E148"/>
    <mergeCell ref="B150:E150"/>
    <mergeCell ref="B164:F164"/>
    <mergeCell ref="B165:E165"/>
    <mergeCell ref="B193:F193"/>
    <mergeCell ref="B194:G194"/>
    <mergeCell ref="B137:G138"/>
    <mergeCell ref="B81:I82"/>
    <mergeCell ref="B2:E2"/>
    <mergeCell ref="B68:I68"/>
    <mergeCell ref="B109:I109"/>
    <mergeCell ref="B112:G112"/>
    <mergeCell ref="B130:G130"/>
  </mergeCells>
  <pageMargins left="0.7" right="0.7" top="0.75" bottom="0.75" header="0.3" footer="0.3"/>
  <pageSetup scale="79" fitToHeight="0" orientation="portrait" r:id="rId1"/>
  <ignoredErrors>
    <ignoredError sqref="E135 C161:E161 C175:E175 C229:E229 C8:E8" formulaRange="1"/>
    <ignoredError sqref="I86"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EC7C-DF5C-4121-B3BA-3D7E5F5218CC}">
  <dimension ref="B1:K27"/>
  <sheetViews>
    <sheetView workbookViewId="0">
      <selection activeCell="I15" sqref="I15"/>
    </sheetView>
  </sheetViews>
  <sheetFormatPr baseColWidth="10" defaultRowHeight="15" x14ac:dyDescent="0.25"/>
  <cols>
    <col min="1" max="1" width="2.7109375" customWidth="1"/>
    <col min="2" max="2" width="11.28515625" customWidth="1"/>
    <col min="3" max="3" width="12.140625" customWidth="1"/>
    <col min="4" max="4" width="29.42578125" customWidth="1"/>
    <col min="5" max="5" width="15.140625" customWidth="1"/>
    <col min="6" max="6" width="6.5703125" customWidth="1"/>
    <col min="7" max="7" width="11.28515625" customWidth="1"/>
    <col min="8" max="8" width="12" customWidth="1"/>
    <col min="9" max="9" width="29.42578125" customWidth="1"/>
    <col min="10" max="10" width="15.140625" customWidth="1"/>
  </cols>
  <sheetData>
    <row r="1" spans="2:11" ht="26.25" x14ac:dyDescent="0.4">
      <c r="B1" s="141"/>
      <c r="C1" s="141"/>
      <c r="D1" s="141"/>
      <c r="E1" s="141"/>
      <c r="F1" s="141"/>
      <c r="G1" s="141"/>
      <c r="H1" s="141"/>
      <c r="I1" s="141"/>
      <c r="J1" s="141"/>
    </row>
    <row r="2" spans="2:11" ht="26.25" x14ac:dyDescent="0.4">
      <c r="B2" s="141"/>
      <c r="C2" s="141"/>
      <c r="D2" s="141"/>
      <c r="E2" s="141"/>
      <c r="F2" s="141"/>
      <c r="G2" s="141"/>
      <c r="H2" s="141"/>
      <c r="I2" s="141"/>
      <c r="J2" s="141"/>
    </row>
    <row r="3" spans="2:11" ht="33" customHeight="1" x14ac:dyDescent="0.25">
      <c r="B3" s="198" t="s">
        <v>201</v>
      </c>
      <c r="C3" s="198"/>
      <c r="D3" s="198"/>
      <c r="E3" s="198"/>
      <c r="F3" s="142"/>
      <c r="G3" s="198" t="s">
        <v>201</v>
      </c>
      <c r="H3" s="198"/>
      <c r="I3" s="198"/>
      <c r="J3" s="198"/>
    </row>
    <row r="4" spans="2:11" x14ac:dyDescent="0.25">
      <c r="B4" s="199" t="s">
        <v>202</v>
      </c>
      <c r="C4" s="199"/>
      <c r="D4" s="199"/>
      <c r="E4" s="199"/>
      <c r="F4" s="142"/>
      <c r="G4" s="199" t="s">
        <v>202</v>
      </c>
      <c r="H4" s="199"/>
      <c r="I4" s="199"/>
      <c r="J4" s="199"/>
    </row>
    <row r="5" spans="2:11" x14ac:dyDescent="0.25">
      <c r="B5" s="199" t="s">
        <v>203</v>
      </c>
      <c r="C5" s="199"/>
      <c r="D5" s="199"/>
      <c r="E5" s="199"/>
      <c r="F5" s="142"/>
      <c r="G5" s="199" t="s">
        <v>204</v>
      </c>
      <c r="H5" s="199"/>
      <c r="I5" s="199"/>
      <c r="J5" s="199"/>
    </row>
    <row r="6" spans="2:11" x14ac:dyDescent="0.25">
      <c r="B6" s="200" t="s">
        <v>205</v>
      </c>
      <c r="C6" s="200"/>
      <c r="D6" s="200"/>
      <c r="E6" s="200"/>
      <c r="F6" s="142"/>
      <c r="G6" s="200" t="s">
        <v>205</v>
      </c>
      <c r="H6" s="200"/>
      <c r="I6" s="200"/>
      <c r="J6" s="200"/>
    </row>
    <row r="7" spans="2:11" ht="15" customHeight="1" x14ac:dyDescent="0.25">
      <c r="B7" s="201" t="s">
        <v>206</v>
      </c>
      <c r="C7" s="201" t="s">
        <v>207</v>
      </c>
      <c r="D7" s="201" t="s">
        <v>208</v>
      </c>
      <c r="E7" s="201" t="s">
        <v>209</v>
      </c>
      <c r="F7" s="143"/>
      <c r="G7" s="201" t="s">
        <v>206</v>
      </c>
      <c r="H7" s="201" t="s">
        <v>207</v>
      </c>
      <c r="I7" s="201" t="s">
        <v>208</v>
      </c>
      <c r="J7" s="201" t="s">
        <v>209</v>
      </c>
    </row>
    <row r="8" spans="2:11" ht="15" customHeight="1" x14ac:dyDescent="0.25">
      <c r="B8" s="201"/>
      <c r="C8" s="201"/>
      <c r="D8" s="201"/>
      <c r="E8" s="201"/>
      <c r="F8" s="143"/>
      <c r="G8" s="201"/>
      <c r="H8" s="201"/>
      <c r="I8" s="201"/>
      <c r="J8" s="201"/>
    </row>
    <row r="9" spans="2:11" x14ac:dyDescent="0.25">
      <c r="B9" s="144" t="s">
        <v>210</v>
      </c>
      <c r="C9" s="144" t="s">
        <v>211</v>
      </c>
      <c r="D9" s="145" t="s">
        <v>212</v>
      </c>
      <c r="E9" s="146">
        <v>8923381.6400000006</v>
      </c>
      <c r="G9" s="147">
        <v>44714</v>
      </c>
      <c r="H9" s="147" t="s">
        <v>213</v>
      </c>
      <c r="I9" s="148" t="s">
        <v>214</v>
      </c>
      <c r="J9" s="146">
        <v>2500</v>
      </c>
    </row>
    <row r="10" spans="2:11" ht="25.5" x14ac:dyDescent="0.25">
      <c r="B10" s="144">
        <v>45098</v>
      </c>
      <c r="C10" s="144" t="s">
        <v>215</v>
      </c>
      <c r="D10" s="145" t="s">
        <v>216</v>
      </c>
      <c r="E10" s="146">
        <v>79296</v>
      </c>
      <c r="G10" s="144">
        <v>44720</v>
      </c>
      <c r="H10" s="144" t="s">
        <v>217</v>
      </c>
      <c r="I10" s="145" t="s">
        <v>218</v>
      </c>
      <c r="J10" s="146">
        <v>33482.5</v>
      </c>
    </row>
    <row r="11" spans="2:11" x14ac:dyDescent="0.25">
      <c r="B11" s="144">
        <v>45098</v>
      </c>
      <c r="C11" s="149" t="s">
        <v>219</v>
      </c>
      <c r="D11" s="145" t="s">
        <v>220</v>
      </c>
      <c r="E11" s="146">
        <v>34986.14</v>
      </c>
      <c r="G11" s="144">
        <v>44720</v>
      </c>
      <c r="H11" s="144" t="s">
        <v>221</v>
      </c>
      <c r="I11" s="145" t="s">
        <v>222</v>
      </c>
      <c r="J11" s="146">
        <v>42101.89</v>
      </c>
      <c r="K11" s="150"/>
    </row>
    <row r="12" spans="2:11" ht="25.5" x14ac:dyDescent="0.25">
      <c r="B12" s="151">
        <v>45098</v>
      </c>
      <c r="C12" s="149" t="s">
        <v>223</v>
      </c>
      <c r="D12" s="145" t="s">
        <v>224</v>
      </c>
      <c r="E12" s="146">
        <v>17841.599999999999</v>
      </c>
      <c r="G12" s="144">
        <v>44726</v>
      </c>
      <c r="H12" s="149" t="s">
        <v>225</v>
      </c>
      <c r="I12" s="145" t="s">
        <v>226</v>
      </c>
      <c r="J12" s="146">
        <v>17110</v>
      </c>
    </row>
    <row r="13" spans="2:11" x14ac:dyDescent="0.25">
      <c r="B13" s="144">
        <v>45103</v>
      </c>
      <c r="C13" s="149" t="s">
        <v>227</v>
      </c>
      <c r="D13" s="145" t="s">
        <v>228</v>
      </c>
      <c r="E13" s="146">
        <v>94000</v>
      </c>
      <c r="G13" s="144">
        <v>44732</v>
      </c>
      <c r="H13" s="149" t="s">
        <v>229</v>
      </c>
      <c r="I13" s="145" t="s">
        <v>230</v>
      </c>
      <c r="J13" s="146">
        <v>9645.0400000000009</v>
      </c>
    </row>
    <row r="14" spans="2:11" x14ac:dyDescent="0.25">
      <c r="B14" s="144">
        <v>45097</v>
      </c>
      <c r="C14" s="144" t="s">
        <v>227</v>
      </c>
      <c r="D14" s="145" t="s">
        <v>231</v>
      </c>
      <c r="E14" s="146">
        <f>6664.6+6674+172.5</f>
        <v>13511.1</v>
      </c>
      <c r="G14" s="144">
        <v>44732</v>
      </c>
      <c r="H14" s="144" t="s">
        <v>232</v>
      </c>
      <c r="I14" s="145" t="s">
        <v>228</v>
      </c>
      <c r="J14" s="146">
        <v>79000</v>
      </c>
    </row>
    <row r="15" spans="2:11" x14ac:dyDescent="0.25">
      <c r="B15" s="144">
        <v>45097</v>
      </c>
      <c r="C15" s="144" t="s">
        <v>233</v>
      </c>
      <c r="D15" s="145" t="s">
        <v>234</v>
      </c>
      <c r="E15" s="146">
        <v>6946.1</v>
      </c>
      <c r="G15" s="144">
        <v>44732</v>
      </c>
      <c r="H15" s="144" t="s">
        <v>232</v>
      </c>
      <c r="I15" s="145" t="s">
        <v>231</v>
      </c>
      <c r="J15" s="146">
        <v>5609</v>
      </c>
    </row>
    <row r="16" spans="2:11" ht="25.5" x14ac:dyDescent="0.25">
      <c r="B16" s="144">
        <v>45097</v>
      </c>
      <c r="C16" s="144" t="s">
        <v>235</v>
      </c>
      <c r="D16" s="145" t="s">
        <v>236</v>
      </c>
      <c r="E16" s="146">
        <v>6018</v>
      </c>
      <c r="G16" s="144">
        <v>44732</v>
      </c>
      <c r="H16" s="144" t="s">
        <v>232</v>
      </c>
      <c r="I16" s="145" t="s">
        <v>231</v>
      </c>
      <c r="J16" s="146">
        <v>5432.71</v>
      </c>
    </row>
    <row r="17" spans="2:10" x14ac:dyDescent="0.25">
      <c r="B17" s="144">
        <v>45097</v>
      </c>
      <c r="C17" s="144" t="s">
        <v>237</v>
      </c>
      <c r="D17" s="145" t="s">
        <v>238</v>
      </c>
      <c r="E17" s="146">
        <v>17700</v>
      </c>
      <c r="G17" s="144">
        <v>44732</v>
      </c>
      <c r="H17" s="144" t="s">
        <v>232</v>
      </c>
      <c r="I17" s="145" t="s">
        <v>231</v>
      </c>
      <c r="J17" s="146">
        <v>0.01</v>
      </c>
    </row>
    <row r="18" spans="2:10" x14ac:dyDescent="0.25">
      <c r="B18" s="144">
        <v>45097</v>
      </c>
      <c r="C18" s="144" t="s">
        <v>239</v>
      </c>
      <c r="D18" s="145" t="s">
        <v>240</v>
      </c>
      <c r="E18" s="146">
        <v>26845</v>
      </c>
      <c r="G18" s="144">
        <v>44735</v>
      </c>
      <c r="H18" s="144" t="s">
        <v>241</v>
      </c>
      <c r="I18" s="145" t="s">
        <v>242</v>
      </c>
      <c r="J18" s="146">
        <v>349044</v>
      </c>
    </row>
    <row r="19" spans="2:10" x14ac:dyDescent="0.25">
      <c r="B19" s="144">
        <v>45097</v>
      </c>
      <c r="C19" s="144" t="s">
        <v>243</v>
      </c>
      <c r="D19" s="145" t="s">
        <v>244</v>
      </c>
      <c r="E19" s="146">
        <v>47672</v>
      </c>
      <c r="G19" s="144">
        <v>44735</v>
      </c>
      <c r="H19" s="144" t="s">
        <v>245</v>
      </c>
      <c r="I19" s="145" t="s">
        <v>246</v>
      </c>
      <c r="J19" s="146">
        <v>24000.02</v>
      </c>
    </row>
    <row r="20" spans="2:10" x14ac:dyDescent="0.25">
      <c r="B20" s="144"/>
      <c r="C20" s="144"/>
      <c r="D20" s="145"/>
      <c r="E20" s="146"/>
      <c r="G20" s="144">
        <v>44740</v>
      </c>
      <c r="H20" s="144" t="s">
        <v>247</v>
      </c>
      <c r="I20" s="145" t="s">
        <v>248</v>
      </c>
      <c r="J20" s="146">
        <v>32597.5</v>
      </c>
    </row>
    <row r="21" spans="2:10" x14ac:dyDescent="0.25">
      <c r="B21" s="144"/>
      <c r="C21" s="144"/>
      <c r="D21" s="145"/>
      <c r="E21" s="146"/>
      <c r="G21" s="144">
        <v>44741</v>
      </c>
      <c r="H21" s="144" t="s">
        <v>249</v>
      </c>
      <c r="I21" s="145" t="s">
        <v>250</v>
      </c>
      <c r="J21" s="146">
        <v>11210</v>
      </c>
    </row>
    <row r="22" spans="2:10" x14ac:dyDescent="0.25">
      <c r="B22" s="144"/>
      <c r="C22" s="144"/>
      <c r="D22" s="145"/>
      <c r="E22" s="146"/>
      <c r="G22" s="144">
        <v>44741</v>
      </c>
      <c r="H22" s="144" t="s">
        <v>251</v>
      </c>
      <c r="I22" s="145" t="s">
        <v>252</v>
      </c>
      <c r="J22" s="146">
        <v>44604</v>
      </c>
    </row>
    <row r="23" spans="2:10" ht="25.5" x14ac:dyDescent="0.25">
      <c r="B23" s="144"/>
      <c r="C23" s="144"/>
      <c r="D23" s="145"/>
      <c r="E23" s="146"/>
      <c r="G23" s="144">
        <v>44742</v>
      </c>
      <c r="H23" s="144" t="s">
        <v>253</v>
      </c>
      <c r="I23" s="145" t="s">
        <v>254</v>
      </c>
      <c r="J23" s="146">
        <v>174726.18</v>
      </c>
    </row>
    <row r="24" spans="2:10" ht="25.5" x14ac:dyDescent="0.25">
      <c r="B24" s="144"/>
      <c r="C24" s="144"/>
      <c r="D24" s="145"/>
      <c r="E24" s="146"/>
      <c r="G24" s="144">
        <v>44742</v>
      </c>
      <c r="H24" s="144" t="s">
        <v>255</v>
      </c>
      <c r="I24" s="145" t="s">
        <v>254</v>
      </c>
      <c r="J24" s="146">
        <v>8200.34</v>
      </c>
    </row>
    <row r="25" spans="2:10" ht="15.75" thickBot="1" x14ac:dyDescent="0.3">
      <c r="E25" s="152">
        <f>SUM(E9:E24)</f>
        <v>9268197.5800000001</v>
      </c>
      <c r="J25" s="152">
        <f>SUM(J9:J24)</f>
        <v>839263.19000000006</v>
      </c>
    </row>
    <row r="26" spans="2:10" ht="15.75" thickTop="1" x14ac:dyDescent="0.25">
      <c r="E26" s="153"/>
      <c r="J26" s="153"/>
    </row>
    <row r="27" spans="2:10" x14ac:dyDescent="0.25">
      <c r="E27" s="78">
        <f>+'[1]Estado de Situación'!C37</f>
        <v>0</v>
      </c>
      <c r="J27" s="78"/>
    </row>
  </sheetData>
  <mergeCells count="16">
    <mergeCell ref="B6:E6"/>
    <mergeCell ref="G6:J6"/>
    <mergeCell ref="B7:B8"/>
    <mergeCell ref="C7:C8"/>
    <mergeCell ref="D7:D8"/>
    <mergeCell ref="E7:E8"/>
    <mergeCell ref="G7:G8"/>
    <mergeCell ref="H7:H8"/>
    <mergeCell ref="I7:I8"/>
    <mergeCell ref="J7:J8"/>
    <mergeCell ref="B3:E3"/>
    <mergeCell ref="G3:J3"/>
    <mergeCell ref="B4:E4"/>
    <mergeCell ref="G4:J4"/>
    <mergeCell ref="B5:E5"/>
    <mergeCell ref="G5:J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2A80A-7EF5-4FB0-9AB8-459147C8D8BE}">
  <dimension ref="B1:I276"/>
  <sheetViews>
    <sheetView topLeftCell="A136" workbookViewId="0">
      <selection activeCell="F19" sqref="F19"/>
    </sheetView>
  </sheetViews>
  <sheetFormatPr baseColWidth="10" defaultColWidth="11.42578125" defaultRowHeight="15" x14ac:dyDescent="0.25"/>
  <cols>
    <col min="1" max="1" width="5" style="157" customWidth="1"/>
    <col min="2" max="2" width="11.85546875" style="154" customWidth="1"/>
    <col min="3" max="3" width="13.28515625" style="157" customWidth="1"/>
    <col min="4" max="4" width="10.42578125" style="157" customWidth="1"/>
    <col min="5" max="5" width="26" style="157" customWidth="1"/>
    <col min="6" max="6" width="53" style="157" customWidth="1"/>
    <col min="7" max="7" width="16.140625" style="169" customWidth="1"/>
    <col min="8" max="8" width="19.5703125" style="169" customWidth="1"/>
    <col min="9" max="9" width="15.85546875" style="157" customWidth="1"/>
    <col min="10" max="16384" width="11.42578125" style="157"/>
  </cols>
  <sheetData>
    <row r="1" spans="2:9" ht="28.5" x14ac:dyDescent="0.45">
      <c r="C1" s="155"/>
      <c r="D1" s="155"/>
      <c r="E1" s="155"/>
      <c r="F1" s="155"/>
      <c r="G1" s="156"/>
      <c r="H1" s="156"/>
    </row>
    <row r="2" spans="2:9" ht="28.5" x14ac:dyDescent="0.45">
      <c r="C2" s="155"/>
      <c r="D2" s="155"/>
      <c r="E2" s="155"/>
      <c r="F2" s="155"/>
      <c r="G2" s="156"/>
      <c r="H2" s="156"/>
    </row>
    <row r="3" spans="2:9" ht="18.75" x14ac:dyDescent="0.3">
      <c r="B3" s="203" t="s">
        <v>201</v>
      </c>
      <c r="C3" s="203"/>
      <c r="D3" s="203"/>
      <c r="E3" s="203"/>
      <c r="F3" s="203"/>
      <c r="G3" s="203"/>
      <c r="H3" s="203"/>
      <c r="I3" s="203"/>
    </row>
    <row r="4" spans="2:9" ht="18.75" x14ac:dyDescent="0.3">
      <c r="B4" s="204" t="s">
        <v>256</v>
      </c>
      <c r="C4" s="204"/>
      <c r="D4" s="204"/>
      <c r="E4" s="204"/>
      <c r="F4" s="204"/>
      <c r="G4" s="204"/>
      <c r="H4" s="204"/>
      <c r="I4" s="204"/>
    </row>
    <row r="5" spans="2:9" ht="18.75" x14ac:dyDescent="0.3">
      <c r="B5" s="204" t="s">
        <v>257</v>
      </c>
      <c r="C5" s="204"/>
      <c r="D5" s="204"/>
      <c r="E5" s="204"/>
      <c r="F5" s="204"/>
      <c r="G5" s="204"/>
      <c r="H5" s="204"/>
      <c r="I5" s="204"/>
    </row>
    <row r="6" spans="2:9" ht="18.75" x14ac:dyDescent="0.3">
      <c r="B6" s="203" t="s">
        <v>258</v>
      </c>
      <c r="C6" s="203"/>
      <c r="D6" s="203"/>
      <c r="E6" s="203"/>
      <c r="F6" s="203"/>
      <c r="G6" s="203"/>
      <c r="H6" s="203"/>
      <c r="I6" s="203"/>
    </row>
    <row r="7" spans="2:9" ht="15.75" x14ac:dyDescent="0.25">
      <c r="B7" s="202" t="s">
        <v>259</v>
      </c>
      <c r="C7" s="202"/>
      <c r="D7" s="202"/>
      <c r="E7" s="202"/>
      <c r="F7" s="202"/>
      <c r="G7" s="202"/>
      <c r="H7" s="202"/>
      <c r="I7" s="202"/>
    </row>
    <row r="8" spans="2:9" s="159" customFormat="1" ht="31.5" x14ac:dyDescent="0.25">
      <c r="B8" s="158" t="s">
        <v>260</v>
      </c>
      <c r="C8" s="158" t="s">
        <v>261</v>
      </c>
      <c r="D8" s="158" t="s">
        <v>262</v>
      </c>
      <c r="E8" s="158" t="s">
        <v>263</v>
      </c>
      <c r="F8" s="158" t="s">
        <v>264</v>
      </c>
      <c r="G8" s="158" t="s">
        <v>265</v>
      </c>
      <c r="H8" s="158" t="s">
        <v>266</v>
      </c>
      <c r="I8" s="158" t="s">
        <v>267</v>
      </c>
    </row>
    <row r="9" spans="2:9" s="165" customFormat="1" x14ac:dyDescent="0.25">
      <c r="B9" s="160">
        <v>1</v>
      </c>
      <c r="C9" s="161">
        <v>43252</v>
      </c>
      <c r="D9" s="161">
        <v>43253</v>
      </c>
      <c r="E9" s="162" t="s">
        <v>268</v>
      </c>
      <c r="F9" s="162" t="s">
        <v>269</v>
      </c>
      <c r="G9" s="163">
        <v>2</v>
      </c>
      <c r="H9" s="163">
        <v>2556.6666666666601</v>
      </c>
      <c r="I9" s="164" t="s">
        <v>270</v>
      </c>
    </row>
    <row r="10" spans="2:9" s="165" customFormat="1" x14ac:dyDescent="0.25">
      <c r="B10" s="160">
        <v>2</v>
      </c>
      <c r="C10" s="161">
        <v>43609</v>
      </c>
      <c r="D10" s="161">
        <v>43612</v>
      </c>
      <c r="E10" s="162" t="s">
        <v>271</v>
      </c>
      <c r="F10" s="162" t="s">
        <v>272</v>
      </c>
      <c r="G10" s="163">
        <v>5</v>
      </c>
      <c r="H10" s="163">
        <v>2655</v>
      </c>
      <c r="I10" s="164" t="s">
        <v>270</v>
      </c>
    </row>
    <row r="11" spans="2:9" s="165" customFormat="1" x14ac:dyDescent="0.25">
      <c r="B11" s="160">
        <v>3</v>
      </c>
      <c r="C11" s="161">
        <v>43252</v>
      </c>
      <c r="D11" s="161">
        <v>43254</v>
      </c>
      <c r="E11" s="162" t="s">
        <v>273</v>
      </c>
      <c r="F11" s="162" t="s">
        <v>274</v>
      </c>
      <c r="G11" s="163">
        <v>4</v>
      </c>
      <c r="H11" s="163">
        <v>2124</v>
      </c>
      <c r="I11" s="164" t="s">
        <v>270</v>
      </c>
    </row>
    <row r="12" spans="2:9" s="165" customFormat="1" x14ac:dyDescent="0.25">
      <c r="B12" s="160">
        <v>4</v>
      </c>
      <c r="C12" s="161">
        <v>44162</v>
      </c>
      <c r="D12" s="161">
        <v>44187</v>
      </c>
      <c r="E12" s="162" t="s">
        <v>275</v>
      </c>
      <c r="F12" s="162" t="s">
        <v>276</v>
      </c>
      <c r="G12" s="163">
        <v>71</v>
      </c>
      <c r="H12" s="163">
        <v>418.9</v>
      </c>
      <c r="I12" s="164" t="s">
        <v>270</v>
      </c>
    </row>
    <row r="13" spans="2:9" s="165" customFormat="1" ht="18.75" customHeight="1" x14ac:dyDescent="0.25">
      <c r="B13" s="160">
        <v>5</v>
      </c>
      <c r="C13" s="161">
        <v>43609</v>
      </c>
      <c r="D13" s="161">
        <v>43612</v>
      </c>
      <c r="E13" s="162" t="s">
        <v>277</v>
      </c>
      <c r="F13" s="162" t="s">
        <v>278</v>
      </c>
      <c r="G13" s="163">
        <v>17</v>
      </c>
      <c r="H13" s="163">
        <v>5015</v>
      </c>
      <c r="I13" s="164" t="s">
        <v>270</v>
      </c>
    </row>
    <row r="14" spans="2:9" s="165" customFormat="1" x14ac:dyDescent="0.25">
      <c r="B14" s="160">
        <v>6</v>
      </c>
      <c r="C14" s="161">
        <v>44162</v>
      </c>
      <c r="D14" s="161">
        <v>44187</v>
      </c>
      <c r="E14" s="162" t="s">
        <v>279</v>
      </c>
      <c r="F14" s="162" t="s">
        <v>280</v>
      </c>
      <c r="G14" s="163">
        <v>58</v>
      </c>
      <c r="H14" s="163">
        <v>2737.6</v>
      </c>
      <c r="I14" s="164" t="s">
        <v>270</v>
      </c>
    </row>
    <row r="15" spans="2:9" s="165" customFormat="1" x14ac:dyDescent="0.25">
      <c r="B15" s="160">
        <v>7</v>
      </c>
      <c r="C15" s="161">
        <v>43252</v>
      </c>
      <c r="D15" s="161">
        <v>43253</v>
      </c>
      <c r="E15" s="162" t="s">
        <v>281</v>
      </c>
      <c r="F15" s="162" t="s">
        <v>282</v>
      </c>
      <c r="G15" s="163">
        <v>1</v>
      </c>
      <c r="H15" s="163">
        <v>236</v>
      </c>
      <c r="I15" s="164" t="s">
        <v>270</v>
      </c>
    </row>
    <row r="16" spans="2:9" s="165" customFormat="1" x14ac:dyDescent="0.25">
      <c r="B16" s="160">
        <v>8</v>
      </c>
      <c r="C16" s="161">
        <v>43252</v>
      </c>
      <c r="D16" s="161">
        <v>43253</v>
      </c>
      <c r="E16" s="162" t="s">
        <v>281</v>
      </c>
      <c r="F16" s="162" t="s">
        <v>283</v>
      </c>
      <c r="G16" s="163">
        <v>12</v>
      </c>
      <c r="H16" s="163">
        <v>1062</v>
      </c>
      <c r="I16" s="164" t="s">
        <v>270</v>
      </c>
    </row>
    <row r="17" spans="2:9" s="165" customFormat="1" x14ac:dyDescent="0.25">
      <c r="B17" s="160">
        <v>9</v>
      </c>
      <c r="C17" s="161">
        <v>44162</v>
      </c>
      <c r="D17" s="161">
        <v>44187</v>
      </c>
      <c r="E17" s="162" t="s">
        <v>284</v>
      </c>
      <c r="F17" s="162" t="s">
        <v>285</v>
      </c>
      <c r="G17" s="163">
        <v>25</v>
      </c>
      <c r="H17" s="163">
        <v>2950</v>
      </c>
      <c r="I17" s="164" t="s">
        <v>270</v>
      </c>
    </row>
    <row r="18" spans="2:9" s="165" customFormat="1" x14ac:dyDescent="0.25">
      <c r="B18" s="160">
        <v>10</v>
      </c>
      <c r="C18" s="161">
        <v>44162</v>
      </c>
      <c r="D18" s="161">
        <v>44187</v>
      </c>
      <c r="E18" s="162" t="s">
        <v>286</v>
      </c>
      <c r="F18" s="162" t="s">
        <v>287</v>
      </c>
      <c r="G18" s="163">
        <v>39</v>
      </c>
      <c r="H18" s="163">
        <v>5062.2</v>
      </c>
      <c r="I18" s="164" t="s">
        <v>270</v>
      </c>
    </row>
    <row r="19" spans="2:9" s="165" customFormat="1" x14ac:dyDescent="0.25">
      <c r="B19" s="160">
        <v>11</v>
      </c>
      <c r="C19" s="161">
        <v>44162</v>
      </c>
      <c r="D19" s="161">
        <v>44187</v>
      </c>
      <c r="E19" s="162" t="s">
        <v>288</v>
      </c>
      <c r="F19" s="162" t="s">
        <v>289</v>
      </c>
      <c r="G19" s="163">
        <v>9</v>
      </c>
      <c r="H19" s="163">
        <v>1593</v>
      </c>
      <c r="I19" s="164" t="s">
        <v>270</v>
      </c>
    </row>
    <row r="20" spans="2:9" s="165" customFormat="1" x14ac:dyDescent="0.25">
      <c r="B20" s="160">
        <v>12</v>
      </c>
      <c r="C20" s="161">
        <v>44162</v>
      </c>
      <c r="D20" s="161">
        <v>44187</v>
      </c>
      <c r="E20" s="162" t="s">
        <v>290</v>
      </c>
      <c r="F20" s="162" t="s">
        <v>291</v>
      </c>
      <c r="G20" s="163">
        <v>19</v>
      </c>
      <c r="H20" s="163">
        <v>4484</v>
      </c>
      <c r="I20" s="164" t="s">
        <v>270</v>
      </c>
    </row>
    <row r="21" spans="2:9" s="165" customFormat="1" x14ac:dyDescent="0.25">
      <c r="B21" s="160">
        <v>13</v>
      </c>
      <c r="C21" s="161">
        <v>43252</v>
      </c>
      <c r="D21" s="161">
        <v>43253</v>
      </c>
      <c r="E21" s="162" t="s">
        <v>284</v>
      </c>
      <c r="F21" s="162" t="s">
        <v>292</v>
      </c>
      <c r="G21" s="163">
        <v>1</v>
      </c>
      <c r="H21" s="163">
        <v>354</v>
      </c>
      <c r="I21" s="164" t="s">
        <v>270</v>
      </c>
    </row>
    <row r="22" spans="2:9" s="165" customFormat="1" x14ac:dyDescent="0.25">
      <c r="B22" s="160">
        <v>14</v>
      </c>
      <c r="C22" s="161">
        <v>45036</v>
      </c>
      <c r="D22" s="161">
        <v>44187</v>
      </c>
      <c r="E22" s="162" t="s">
        <v>293</v>
      </c>
      <c r="F22" s="162" t="s">
        <v>294</v>
      </c>
      <c r="G22" s="163">
        <v>6</v>
      </c>
      <c r="H22" s="163">
        <v>4602</v>
      </c>
      <c r="I22" s="164" t="s">
        <v>270</v>
      </c>
    </row>
    <row r="23" spans="2:9" s="165" customFormat="1" x14ac:dyDescent="0.25">
      <c r="B23" s="160">
        <v>15</v>
      </c>
      <c r="C23" s="161">
        <v>43830</v>
      </c>
      <c r="D23" s="161">
        <v>43859</v>
      </c>
      <c r="E23" s="162" t="s">
        <v>284</v>
      </c>
      <c r="F23" s="162" t="s">
        <v>295</v>
      </c>
      <c r="G23" s="163">
        <v>12</v>
      </c>
      <c r="H23" s="163">
        <v>4248</v>
      </c>
      <c r="I23" s="164" t="s">
        <v>270</v>
      </c>
    </row>
    <row r="24" spans="2:9" s="165" customFormat="1" x14ac:dyDescent="0.25">
      <c r="B24" s="160">
        <v>16</v>
      </c>
      <c r="C24" s="161">
        <v>44162</v>
      </c>
      <c r="D24" s="161">
        <v>44187</v>
      </c>
      <c r="E24" s="162" t="s">
        <v>288</v>
      </c>
      <c r="F24" s="162" t="s">
        <v>296</v>
      </c>
      <c r="G24" s="163">
        <v>1</v>
      </c>
      <c r="H24" s="163">
        <v>826</v>
      </c>
      <c r="I24" s="164" t="s">
        <v>270</v>
      </c>
    </row>
    <row r="25" spans="2:9" s="165" customFormat="1" x14ac:dyDescent="0.25">
      <c r="B25" s="160">
        <v>17</v>
      </c>
      <c r="C25" s="161">
        <v>44162</v>
      </c>
      <c r="D25" s="161">
        <v>44187</v>
      </c>
      <c r="E25" s="162" t="s">
        <v>293</v>
      </c>
      <c r="F25" s="162" t="s">
        <v>297</v>
      </c>
      <c r="G25" s="163">
        <v>29</v>
      </c>
      <c r="H25" s="163">
        <v>-7080</v>
      </c>
      <c r="I25" s="164" t="s">
        <v>270</v>
      </c>
    </row>
    <row r="26" spans="2:9" s="165" customFormat="1" x14ac:dyDescent="0.25">
      <c r="B26" s="160">
        <v>18</v>
      </c>
      <c r="C26" s="161">
        <v>44162</v>
      </c>
      <c r="D26" s="161">
        <v>44187</v>
      </c>
      <c r="E26" s="162" t="s">
        <v>298</v>
      </c>
      <c r="F26" s="162" t="s">
        <v>299</v>
      </c>
      <c r="G26" s="163">
        <v>29</v>
      </c>
      <c r="H26" s="163">
        <v>13345.8</v>
      </c>
      <c r="I26" s="164" t="s">
        <v>270</v>
      </c>
    </row>
    <row r="27" spans="2:9" s="165" customFormat="1" x14ac:dyDescent="0.25">
      <c r="B27" s="160">
        <v>19</v>
      </c>
      <c r="C27" s="161">
        <v>44162</v>
      </c>
      <c r="D27" s="161">
        <v>44187</v>
      </c>
      <c r="E27" s="162" t="s">
        <v>298</v>
      </c>
      <c r="F27" s="162" t="s">
        <v>299</v>
      </c>
      <c r="G27" s="163">
        <v>12</v>
      </c>
      <c r="H27" s="163">
        <v>212.4</v>
      </c>
      <c r="I27" s="164" t="s">
        <v>270</v>
      </c>
    </row>
    <row r="28" spans="2:9" s="165" customFormat="1" ht="18.75" customHeight="1" x14ac:dyDescent="0.25">
      <c r="B28" s="160">
        <v>20</v>
      </c>
      <c r="C28" s="161">
        <v>43609</v>
      </c>
      <c r="D28" s="161">
        <v>43612</v>
      </c>
      <c r="E28" s="162" t="s">
        <v>300</v>
      </c>
      <c r="F28" s="162" t="s">
        <v>301</v>
      </c>
      <c r="G28" s="163">
        <v>2</v>
      </c>
      <c r="H28" s="163">
        <v>16874</v>
      </c>
      <c r="I28" s="164" t="s">
        <v>270</v>
      </c>
    </row>
    <row r="29" spans="2:9" s="165" customFormat="1" x14ac:dyDescent="0.25">
      <c r="B29" s="160">
        <v>21</v>
      </c>
      <c r="C29" s="161">
        <v>43609</v>
      </c>
      <c r="D29" s="161">
        <v>43612</v>
      </c>
      <c r="E29" s="162" t="s">
        <v>302</v>
      </c>
      <c r="F29" s="162" t="s">
        <v>303</v>
      </c>
      <c r="G29" s="163">
        <v>2</v>
      </c>
      <c r="H29" s="163">
        <v>16874</v>
      </c>
      <c r="I29" s="164" t="s">
        <v>270</v>
      </c>
    </row>
    <row r="30" spans="2:9" s="165" customFormat="1" x14ac:dyDescent="0.25">
      <c r="B30" s="160">
        <v>22</v>
      </c>
      <c r="C30" s="161">
        <v>43609</v>
      </c>
      <c r="D30" s="161">
        <v>43612</v>
      </c>
      <c r="E30" s="162" t="s">
        <v>304</v>
      </c>
      <c r="F30" s="162" t="s">
        <v>305</v>
      </c>
      <c r="G30" s="163">
        <v>2</v>
      </c>
      <c r="H30" s="163">
        <v>16874</v>
      </c>
      <c r="I30" s="164" t="s">
        <v>270</v>
      </c>
    </row>
    <row r="31" spans="2:9" s="165" customFormat="1" x14ac:dyDescent="0.25">
      <c r="B31" s="160">
        <v>23</v>
      </c>
      <c r="C31" s="161">
        <v>43252</v>
      </c>
      <c r="D31" s="161">
        <v>43253</v>
      </c>
      <c r="E31" s="162" t="s">
        <v>306</v>
      </c>
      <c r="F31" s="162" t="s">
        <v>307</v>
      </c>
      <c r="G31" s="163">
        <v>4</v>
      </c>
      <c r="H31" s="163">
        <v>33040</v>
      </c>
      <c r="I31" s="164" t="s">
        <v>270</v>
      </c>
    </row>
    <row r="32" spans="2:9" s="165" customFormat="1" x14ac:dyDescent="0.25">
      <c r="B32" s="160">
        <v>24</v>
      </c>
      <c r="C32" s="161">
        <v>43252</v>
      </c>
      <c r="D32" s="161">
        <v>43253</v>
      </c>
      <c r="E32" s="162" t="s">
        <v>308</v>
      </c>
      <c r="F32" s="162" t="s">
        <v>309</v>
      </c>
      <c r="G32" s="163">
        <v>2</v>
      </c>
      <c r="H32" s="163">
        <v>16874</v>
      </c>
      <c r="I32" s="164" t="s">
        <v>270</v>
      </c>
    </row>
    <row r="33" spans="2:9" s="165" customFormat="1" x14ac:dyDescent="0.25">
      <c r="B33" s="160">
        <v>25</v>
      </c>
      <c r="C33" s="161">
        <v>45036</v>
      </c>
      <c r="D33" s="161">
        <v>43253</v>
      </c>
      <c r="E33" s="162" t="s">
        <v>308</v>
      </c>
      <c r="F33" s="162" t="s">
        <v>310</v>
      </c>
      <c r="G33" s="163">
        <v>3</v>
      </c>
      <c r="H33" s="163">
        <v>3540</v>
      </c>
      <c r="I33" s="164" t="s">
        <v>270</v>
      </c>
    </row>
    <row r="34" spans="2:9" s="165" customFormat="1" x14ac:dyDescent="0.25">
      <c r="B34" s="160">
        <v>26</v>
      </c>
      <c r="C34" s="161">
        <v>43252</v>
      </c>
      <c r="D34" s="161">
        <v>43253</v>
      </c>
      <c r="E34" s="162" t="s">
        <v>311</v>
      </c>
      <c r="F34" s="162" t="s">
        <v>312</v>
      </c>
      <c r="G34" s="163">
        <v>16</v>
      </c>
      <c r="H34" s="163">
        <v>1311.1111111111099</v>
      </c>
      <c r="I34" s="164" t="s">
        <v>270</v>
      </c>
    </row>
    <row r="35" spans="2:9" s="165" customFormat="1" x14ac:dyDescent="0.25">
      <c r="B35" s="160">
        <v>27</v>
      </c>
      <c r="C35" s="161">
        <v>44162</v>
      </c>
      <c r="D35" s="161">
        <v>44187</v>
      </c>
      <c r="E35" s="162" t="s">
        <v>313</v>
      </c>
      <c r="F35" s="162" t="s">
        <v>314</v>
      </c>
      <c r="G35" s="163">
        <v>41</v>
      </c>
      <c r="H35" s="163">
        <v>1790.06</v>
      </c>
      <c r="I35" s="164" t="s">
        <v>270</v>
      </c>
    </row>
    <row r="36" spans="2:9" s="165" customFormat="1" x14ac:dyDescent="0.25">
      <c r="B36" s="160">
        <v>28</v>
      </c>
      <c r="C36" s="161">
        <v>43609</v>
      </c>
      <c r="D36" s="161">
        <v>43612</v>
      </c>
      <c r="E36" s="162" t="s">
        <v>315</v>
      </c>
      <c r="F36" s="162" t="s">
        <v>316</v>
      </c>
      <c r="G36" s="163">
        <v>8</v>
      </c>
      <c r="H36" s="163">
        <v>755.2</v>
      </c>
      <c r="I36" s="164" t="s">
        <v>270</v>
      </c>
    </row>
    <row r="37" spans="2:9" s="165" customFormat="1" x14ac:dyDescent="0.25">
      <c r="B37" s="160">
        <v>29</v>
      </c>
      <c r="C37" s="161">
        <v>44162</v>
      </c>
      <c r="D37" s="161">
        <v>44187</v>
      </c>
      <c r="E37" s="162" t="s">
        <v>315</v>
      </c>
      <c r="F37" s="162" t="s">
        <v>316</v>
      </c>
      <c r="G37" s="163">
        <v>10</v>
      </c>
      <c r="H37" s="163">
        <v>590</v>
      </c>
      <c r="I37" s="164" t="s">
        <v>270</v>
      </c>
    </row>
    <row r="38" spans="2:9" s="165" customFormat="1" x14ac:dyDescent="0.25">
      <c r="B38" s="160">
        <v>30</v>
      </c>
      <c r="C38" s="161">
        <v>43609</v>
      </c>
      <c r="D38" s="161">
        <v>43612</v>
      </c>
      <c r="E38" s="162" t="s">
        <v>317</v>
      </c>
      <c r="F38" s="162" t="s">
        <v>318</v>
      </c>
      <c r="G38" s="163">
        <v>8</v>
      </c>
      <c r="H38" s="163">
        <v>472</v>
      </c>
      <c r="I38" s="164" t="s">
        <v>270</v>
      </c>
    </row>
    <row r="39" spans="2:9" s="165" customFormat="1" x14ac:dyDescent="0.25">
      <c r="B39" s="160">
        <v>31</v>
      </c>
      <c r="C39" s="161">
        <v>43609</v>
      </c>
      <c r="D39" s="161">
        <v>43612</v>
      </c>
      <c r="E39" s="162" t="s">
        <v>319</v>
      </c>
      <c r="F39" s="162" t="s">
        <v>320</v>
      </c>
      <c r="G39" s="163">
        <v>3</v>
      </c>
      <c r="H39" s="163">
        <v>407.1</v>
      </c>
      <c r="I39" s="164" t="s">
        <v>270</v>
      </c>
    </row>
    <row r="40" spans="2:9" s="165" customFormat="1" x14ac:dyDescent="0.25">
      <c r="B40" s="160">
        <v>32</v>
      </c>
      <c r="C40" s="161">
        <v>44162</v>
      </c>
      <c r="D40" s="161">
        <v>44187</v>
      </c>
      <c r="E40" s="162" t="s">
        <v>319</v>
      </c>
      <c r="F40" s="162" t="s">
        <v>320</v>
      </c>
      <c r="G40" s="163">
        <v>50</v>
      </c>
      <c r="H40" s="163">
        <v>2950</v>
      </c>
      <c r="I40" s="164" t="s">
        <v>270</v>
      </c>
    </row>
    <row r="41" spans="2:9" s="165" customFormat="1" x14ac:dyDescent="0.25">
      <c r="B41" s="160">
        <v>34</v>
      </c>
      <c r="C41" s="161">
        <v>43609</v>
      </c>
      <c r="D41" s="161">
        <v>43612</v>
      </c>
      <c r="E41" s="162" t="s">
        <v>321</v>
      </c>
      <c r="F41" s="162" t="s">
        <v>322</v>
      </c>
      <c r="G41" s="163">
        <v>2</v>
      </c>
      <c r="H41" s="163">
        <v>236</v>
      </c>
      <c r="I41" s="164" t="s">
        <v>323</v>
      </c>
    </row>
    <row r="42" spans="2:9" s="165" customFormat="1" x14ac:dyDescent="0.25">
      <c r="B42" s="160">
        <v>35</v>
      </c>
      <c r="C42" s="161">
        <v>43609</v>
      </c>
      <c r="D42" s="161">
        <v>43612</v>
      </c>
      <c r="E42" s="162" t="s">
        <v>321</v>
      </c>
      <c r="F42" s="162" t="s">
        <v>322</v>
      </c>
      <c r="G42" s="163">
        <v>4</v>
      </c>
      <c r="H42" s="163">
        <v>118</v>
      </c>
      <c r="I42" s="164" t="s">
        <v>323</v>
      </c>
    </row>
    <row r="43" spans="2:9" s="165" customFormat="1" x14ac:dyDescent="0.25">
      <c r="B43" s="160">
        <v>36</v>
      </c>
      <c r="C43" s="161">
        <v>43609</v>
      </c>
      <c r="D43" s="161">
        <v>43612</v>
      </c>
      <c r="E43" s="162" t="s">
        <v>324</v>
      </c>
      <c r="F43" s="162" t="s">
        <v>325</v>
      </c>
      <c r="G43" s="163">
        <v>2</v>
      </c>
      <c r="H43" s="163">
        <v>472</v>
      </c>
      <c r="I43" s="164" t="s">
        <v>323</v>
      </c>
    </row>
    <row r="44" spans="2:9" s="165" customFormat="1" x14ac:dyDescent="0.25">
      <c r="B44" s="160">
        <v>37</v>
      </c>
      <c r="C44" s="161">
        <v>43252</v>
      </c>
      <c r="D44" s="161">
        <v>43255</v>
      </c>
      <c r="E44" s="162" t="s">
        <v>324</v>
      </c>
      <c r="F44" s="162" t="s">
        <v>325</v>
      </c>
      <c r="G44" s="163">
        <v>4</v>
      </c>
      <c r="H44" s="163">
        <v>269.04000000000002</v>
      </c>
      <c r="I44" s="164" t="s">
        <v>323</v>
      </c>
    </row>
    <row r="45" spans="2:9" s="165" customFormat="1" x14ac:dyDescent="0.25">
      <c r="B45" s="160">
        <v>38</v>
      </c>
      <c r="C45" s="161">
        <v>43609</v>
      </c>
      <c r="D45" s="161">
        <v>43612</v>
      </c>
      <c r="E45" s="162" t="s">
        <v>326</v>
      </c>
      <c r="F45" s="162" t="s">
        <v>327</v>
      </c>
      <c r="G45" s="163">
        <v>2</v>
      </c>
      <c r="H45" s="163">
        <v>708</v>
      </c>
      <c r="I45" s="164" t="s">
        <v>323</v>
      </c>
    </row>
    <row r="46" spans="2:9" s="165" customFormat="1" x14ac:dyDescent="0.25">
      <c r="B46" s="160">
        <v>39</v>
      </c>
      <c r="C46" s="161">
        <v>43609</v>
      </c>
      <c r="D46" s="161">
        <v>43612</v>
      </c>
      <c r="E46" s="162" t="s">
        <v>326</v>
      </c>
      <c r="F46" s="162" t="s">
        <v>327</v>
      </c>
      <c r="G46" s="163">
        <v>4</v>
      </c>
      <c r="H46" s="163">
        <v>424.8</v>
      </c>
      <c r="I46" s="164" t="s">
        <v>323</v>
      </c>
    </row>
    <row r="47" spans="2:9" s="165" customFormat="1" x14ac:dyDescent="0.25">
      <c r="B47" s="160">
        <v>40</v>
      </c>
      <c r="C47" s="161">
        <v>44162</v>
      </c>
      <c r="D47" s="161">
        <v>44187</v>
      </c>
      <c r="E47" s="162" t="s">
        <v>328</v>
      </c>
      <c r="F47" s="162" t="s">
        <v>329</v>
      </c>
      <c r="G47" s="163">
        <v>32</v>
      </c>
      <c r="H47" s="163">
        <v>830.72</v>
      </c>
      <c r="I47" s="164" t="s">
        <v>323</v>
      </c>
    </row>
    <row r="48" spans="2:9" s="165" customFormat="1" x14ac:dyDescent="0.25">
      <c r="B48" s="160">
        <v>41</v>
      </c>
      <c r="C48" s="161">
        <v>44162</v>
      </c>
      <c r="D48" s="161">
        <v>44187</v>
      </c>
      <c r="E48" s="162" t="s">
        <v>328</v>
      </c>
      <c r="F48" s="162" t="s">
        <v>330</v>
      </c>
      <c r="G48" s="163">
        <v>19</v>
      </c>
      <c r="H48" s="163">
        <v>1810.8634</v>
      </c>
      <c r="I48" s="164" t="s">
        <v>323</v>
      </c>
    </row>
    <row r="49" spans="2:9" s="165" customFormat="1" x14ac:dyDescent="0.25">
      <c r="B49" s="160">
        <v>42</v>
      </c>
      <c r="C49" s="161">
        <v>44162</v>
      </c>
      <c r="D49" s="161">
        <v>44187</v>
      </c>
      <c r="E49" s="162" t="s">
        <v>328</v>
      </c>
      <c r="F49" s="162" t="s">
        <v>330</v>
      </c>
      <c r="G49" s="163">
        <v>8</v>
      </c>
      <c r="H49" s="163">
        <v>1699.2</v>
      </c>
      <c r="I49" s="164" t="s">
        <v>323</v>
      </c>
    </row>
    <row r="50" spans="2:9" s="165" customFormat="1" x14ac:dyDescent="0.25">
      <c r="B50" s="160">
        <v>43</v>
      </c>
      <c r="C50" s="161">
        <v>44162</v>
      </c>
      <c r="D50" s="161">
        <v>44187</v>
      </c>
      <c r="E50" s="162" t="s">
        <v>331</v>
      </c>
      <c r="F50" s="162" t="s">
        <v>332</v>
      </c>
      <c r="G50" s="163">
        <v>37</v>
      </c>
      <c r="H50" s="163">
        <v>480.26</v>
      </c>
      <c r="I50" s="164" t="s">
        <v>323</v>
      </c>
    </row>
    <row r="51" spans="2:9" s="165" customFormat="1" x14ac:dyDescent="0.25">
      <c r="B51" s="160">
        <v>44</v>
      </c>
      <c r="C51" s="161">
        <v>44162</v>
      </c>
      <c r="D51" s="161">
        <v>44187</v>
      </c>
      <c r="E51" s="162" t="s">
        <v>331</v>
      </c>
      <c r="F51" s="162" t="s">
        <v>333</v>
      </c>
      <c r="G51" s="163">
        <v>1</v>
      </c>
      <c r="H51" s="163">
        <v>153.4</v>
      </c>
      <c r="I51" s="164" t="s">
        <v>270</v>
      </c>
    </row>
    <row r="52" spans="2:9" s="165" customFormat="1" x14ac:dyDescent="0.25">
      <c r="B52" s="160">
        <v>45</v>
      </c>
      <c r="C52" s="161">
        <v>44162</v>
      </c>
      <c r="D52" s="161">
        <v>44187</v>
      </c>
      <c r="E52" s="162" t="s">
        <v>334</v>
      </c>
      <c r="F52" s="162" t="s">
        <v>335</v>
      </c>
      <c r="G52" s="163">
        <v>1</v>
      </c>
      <c r="H52" s="163">
        <v>2924.04</v>
      </c>
      <c r="I52" s="164" t="s">
        <v>270</v>
      </c>
    </row>
    <row r="53" spans="2:9" s="165" customFormat="1" x14ac:dyDescent="0.25">
      <c r="B53" s="160">
        <v>46</v>
      </c>
      <c r="C53" s="161">
        <v>43252</v>
      </c>
      <c r="D53" s="161">
        <v>43256</v>
      </c>
      <c r="E53" s="162" t="s">
        <v>336</v>
      </c>
      <c r="F53" s="162" t="s">
        <v>337</v>
      </c>
      <c r="G53" s="163">
        <v>10</v>
      </c>
      <c r="H53" s="163">
        <v>177</v>
      </c>
      <c r="I53" s="164" t="s">
        <v>270</v>
      </c>
    </row>
    <row r="54" spans="2:9" s="165" customFormat="1" x14ac:dyDescent="0.25">
      <c r="B54" s="160">
        <v>47</v>
      </c>
      <c r="C54" s="161">
        <v>45036</v>
      </c>
      <c r="D54" s="161">
        <v>0</v>
      </c>
      <c r="E54" s="162" t="s">
        <v>338</v>
      </c>
      <c r="F54" s="162" t="s">
        <v>339</v>
      </c>
      <c r="G54" s="163">
        <v>6</v>
      </c>
      <c r="H54" s="163">
        <v>480</v>
      </c>
      <c r="I54" s="164" t="s">
        <v>270</v>
      </c>
    </row>
    <row r="55" spans="2:9" s="165" customFormat="1" x14ac:dyDescent="0.25">
      <c r="B55" s="160">
        <v>48</v>
      </c>
      <c r="C55" s="161">
        <v>43609</v>
      </c>
      <c r="D55" s="161">
        <v>43612</v>
      </c>
      <c r="E55" s="162" t="s">
        <v>340</v>
      </c>
      <c r="F55" s="162" t="s">
        <v>341</v>
      </c>
      <c r="G55" s="163">
        <v>24</v>
      </c>
      <c r="H55" s="163">
        <v>5664</v>
      </c>
      <c r="I55" s="164" t="s">
        <v>342</v>
      </c>
    </row>
    <row r="56" spans="2:9" s="165" customFormat="1" x14ac:dyDescent="0.25">
      <c r="B56" s="160">
        <v>49</v>
      </c>
      <c r="C56" s="161">
        <v>43830</v>
      </c>
      <c r="D56" s="161">
        <v>43858</v>
      </c>
      <c r="E56" s="162" t="s">
        <v>343</v>
      </c>
      <c r="F56" s="162" t="s">
        <v>344</v>
      </c>
      <c r="G56" s="163">
        <v>1</v>
      </c>
      <c r="H56" s="163">
        <v>10500</v>
      </c>
      <c r="I56" s="164" t="s">
        <v>342</v>
      </c>
    </row>
    <row r="57" spans="2:9" s="165" customFormat="1" x14ac:dyDescent="0.25">
      <c r="B57" s="160">
        <v>50</v>
      </c>
      <c r="C57" s="161">
        <v>43830</v>
      </c>
      <c r="D57" s="161">
        <v>43859</v>
      </c>
      <c r="E57" s="162" t="s">
        <v>345</v>
      </c>
      <c r="F57" s="162" t="s">
        <v>346</v>
      </c>
      <c r="G57" s="163">
        <v>135</v>
      </c>
      <c r="H57" s="163">
        <v>931.5</v>
      </c>
      <c r="I57" s="164" t="s">
        <v>270</v>
      </c>
    </row>
    <row r="58" spans="2:9" s="165" customFormat="1" x14ac:dyDescent="0.25">
      <c r="B58" s="160">
        <v>51</v>
      </c>
      <c r="C58" s="161">
        <v>43830</v>
      </c>
      <c r="D58" s="161">
        <v>43859</v>
      </c>
      <c r="E58" s="162" t="s">
        <v>347</v>
      </c>
      <c r="F58" s="162" t="s">
        <v>348</v>
      </c>
      <c r="G58" s="163">
        <v>189</v>
      </c>
      <c r="H58" s="163">
        <v>1682.1</v>
      </c>
      <c r="I58" s="164" t="s">
        <v>270</v>
      </c>
    </row>
    <row r="59" spans="2:9" s="165" customFormat="1" x14ac:dyDescent="0.25">
      <c r="B59" s="160">
        <v>52</v>
      </c>
      <c r="C59" s="161">
        <v>43609</v>
      </c>
      <c r="D59" s="161">
        <v>43612</v>
      </c>
      <c r="E59" s="162" t="s">
        <v>349</v>
      </c>
      <c r="F59" s="162" t="s">
        <v>350</v>
      </c>
      <c r="G59" s="163">
        <v>7</v>
      </c>
      <c r="H59" s="163">
        <v>1458.3309999999999</v>
      </c>
      <c r="I59" s="164" t="s">
        <v>270</v>
      </c>
    </row>
    <row r="60" spans="2:9" s="165" customFormat="1" x14ac:dyDescent="0.25">
      <c r="B60" s="160">
        <v>53</v>
      </c>
      <c r="C60" s="161">
        <v>43207</v>
      </c>
      <c r="D60" s="161">
        <v>43208</v>
      </c>
      <c r="E60" s="162" t="s">
        <v>351</v>
      </c>
      <c r="F60" s="162" t="s">
        <v>352</v>
      </c>
      <c r="G60" s="163">
        <v>130</v>
      </c>
      <c r="H60" s="163">
        <v>1625</v>
      </c>
      <c r="I60" s="164" t="s">
        <v>270</v>
      </c>
    </row>
    <row r="61" spans="2:9" s="165" customFormat="1" x14ac:dyDescent="0.25">
      <c r="B61" s="160">
        <v>54</v>
      </c>
      <c r="C61" s="161">
        <v>44162</v>
      </c>
      <c r="D61" s="161">
        <v>44187</v>
      </c>
      <c r="E61" s="162" t="s">
        <v>349</v>
      </c>
      <c r="F61" s="162" t="s">
        <v>353</v>
      </c>
      <c r="G61" s="163">
        <v>36</v>
      </c>
      <c r="H61" s="163">
        <v>2973.6</v>
      </c>
      <c r="I61" s="164" t="s">
        <v>270</v>
      </c>
    </row>
    <row r="62" spans="2:9" s="165" customFormat="1" x14ac:dyDescent="0.25">
      <c r="B62" s="160">
        <v>55</v>
      </c>
      <c r="C62" s="161">
        <v>43252</v>
      </c>
      <c r="D62" s="161">
        <v>43253</v>
      </c>
      <c r="E62" s="162" t="s">
        <v>349</v>
      </c>
      <c r="F62" s="162" t="s">
        <v>354</v>
      </c>
      <c r="G62" s="163">
        <v>20</v>
      </c>
      <c r="H62" s="163">
        <v>5000</v>
      </c>
      <c r="I62" s="164" t="s">
        <v>355</v>
      </c>
    </row>
    <row r="63" spans="2:9" s="165" customFormat="1" x14ac:dyDescent="0.25">
      <c r="B63" s="160">
        <v>56</v>
      </c>
      <c r="C63" s="161">
        <v>43609</v>
      </c>
      <c r="D63" s="161">
        <v>43612</v>
      </c>
      <c r="E63" s="162" t="s">
        <v>351</v>
      </c>
      <c r="F63" s="162" t="s">
        <v>354</v>
      </c>
      <c r="G63" s="163">
        <v>14</v>
      </c>
      <c r="H63" s="163">
        <v>1156.4000000000001</v>
      </c>
      <c r="I63" s="164" t="s">
        <v>270</v>
      </c>
    </row>
    <row r="64" spans="2:9" s="165" customFormat="1" x14ac:dyDescent="0.25">
      <c r="B64" s="160">
        <v>57</v>
      </c>
      <c r="C64" s="161">
        <v>43657</v>
      </c>
      <c r="D64" s="161">
        <v>43677</v>
      </c>
      <c r="E64" s="162" t="s">
        <v>356</v>
      </c>
      <c r="F64" s="162" t="s">
        <v>357</v>
      </c>
      <c r="G64" s="163">
        <v>285</v>
      </c>
      <c r="H64" s="163">
        <v>997.5</v>
      </c>
      <c r="I64" s="164" t="s">
        <v>270</v>
      </c>
    </row>
    <row r="65" spans="2:9" s="165" customFormat="1" x14ac:dyDescent="0.25">
      <c r="B65" s="160">
        <v>58</v>
      </c>
      <c r="C65" s="161">
        <v>43252</v>
      </c>
      <c r="D65" s="161">
        <v>43253</v>
      </c>
      <c r="E65" s="162" t="s">
        <v>356</v>
      </c>
      <c r="F65" s="162" t="s">
        <v>358</v>
      </c>
      <c r="G65" s="163">
        <v>446</v>
      </c>
      <c r="H65" s="163">
        <v>1841.98</v>
      </c>
      <c r="I65" s="164" t="s">
        <v>270</v>
      </c>
    </row>
    <row r="66" spans="2:9" s="165" customFormat="1" x14ac:dyDescent="0.25">
      <c r="B66" s="160">
        <v>59</v>
      </c>
      <c r="C66" s="161">
        <v>43609</v>
      </c>
      <c r="D66" s="161">
        <v>43612</v>
      </c>
      <c r="E66" s="162" t="s">
        <v>356</v>
      </c>
      <c r="F66" s="162" t="s">
        <v>359</v>
      </c>
      <c r="G66" s="163">
        <v>790</v>
      </c>
      <c r="H66" s="163">
        <v>1957.62</v>
      </c>
      <c r="I66" s="164" t="s">
        <v>270</v>
      </c>
    </row>
    <row r="67" spans="2:9" s="165" customFormat="1" x14ac:dyDescent="0.25">
      <c r="B67" s="160">
        <v>60</v>
      </c>
      <c r="C67" s="161">
        <v>43207</v>
      </c>
      <c r="D67" s="161">
        <v>43208</v>
      </c>
      <c r="E67" s="162" t="s">
        <v>356</v>
      </c>
      <c r="F67" s="162" t="s">
        <v>360</v>
      </c>
      <c r="G67" s="163">
        <v>151</v>
      </c>
      <c r="H67" s="163">
        <v>1069.08</v>
      </c>
      <c r="I67" s="164" t="s">
        <v>270</v>
      </c>
    </row>
    <row r="68" spans="2:9" s="165" customFormat="1" x14ac:dyDescent="0.25">
      <c r="B68" s="160">
        <v>61</v>
      </c>
      <c r="C68" s="161">
        <v>43252</v>
      </c>
      <c r="D68" s="161">
        <v>43253</v>
      </c>
      <c r="E68" s="162" t="s">
        <v>361</v>
      </c>
      <c r="F68" s="162" t="s">
        <v>362</v>
      </c>
      <c r="G68" s="163">
        <v>200</v>
      </c>
      <c r="H68" s="163">
        <v>1416</v>
      </c>
      <c r="I68" s="164" t="s">
        <v>270</v>
      </c>
    </row>
    <row r="69" spans="2:9" s="165" customFormat="1" x14ac:dyDescent="0.25">
      <c r="B69" s="160">
        <v>62</v>
      </c>
      <c r="C69" s="161">
        <v>44162</v>
      </c>
      <c r="D69" s="161">
        <v>44187</v>
      </c>
      <c r="E69" s="162" t="s">
        <v>363</v>
      </c>
      <c r="F69" s="162" t="s">
        <v>364</v>
      </c>
      <c r="G69" s="163">
        <v>185</v>
      </c>
      <c r="H69" s="163">
        <v>1309.8</v>
      </c>
      <c r="I69" s="164" t="s">
        <v>270</v>
      </c>
    </row>
    <row r="70" spans="2:9" s="165" customFormat="1" x14ac:dyDescent="0.25">
      <c r="B70" s="160">
        <v>63</v>
      </c>
      <c r="C70" s="161">
        <v>43830</v>
      </c>
      <c r="D70" s="161">
        <v>43859</v>
      </c>
      <c r="E70" s="162" t="s">
        <v>365</v>
      </c>
      <c r="F70" s="162" t="s">
        <v>366</v>
      </c>
      <c r="G70" s="163">
        <v>196</v>
      </c>
      <c r="H70" s="163">
        <v>1387.68</v>
      </c>
      <c r="I70" s="164" t="s">
        <v>270</v>
      </c>
    </row>
    <row r="71" spans="2:9" s="165" customFormat="1" x14ac:dyDescent="0.25">
      <c r="B71" s="160">
        <v>64</v>
      </c>
      <c r="C71" s="161">
        <v>43252</v>
      </c>
      <c r="D71" s="161">
        <v>43253</v>
      </c>
      <c r="E71" s="162" t="s">
        <v>365</v>
      </c>
      <c r="F71" s="162" t="s">
        <v>367</v>
      </c>
      <c r="G71" s="163">
        <v>33</v>
      </c>
      <c r="H71" s="163">
        <v>700.92</v>
      </c>
      <c r="I71" s="164" t="s">
        <v>270</v>
      </c>
    </row>
    <row r="72" spans="2:9" s="165" customFormat="1" x14ac:dyDescent="0.25">
      <c r="B72" s="160">
        <v>65</v>
      </c>
      <c r="C72" s="161">
        <v>44162</v>
      </c>
      <c r="D72" s="161">
        <v>44187</v>
      </c>
      <c r="E72" s="162" t="s">
        <v>361</v>
      </c>
      <c r="F72" s="162" t="s">
        <v>368</v>
      </c>
      <c r="G72" s="163">
        <v>97</v>
      </c>
      <c r="H72" s="163">
        <v>2289.1999999999998</v>
      </c>
      <c r="I72" s="164" t="s">
        <v>369</v>
      </c>
    </row>
    <row r="73" spans="2:9" s="165" customFormat="1" x14ac:dyDescent="0.25">
      <c r="B73" s="160">
        <v>66</v>
      </c>
      <c r="C73" s="161">
        <v>43252</v>
      </c>
      <c r="D73" s="161">
        <v>43253</v>
      </c>
      <c r="E73" s="162" t="s">
        <v>361</v>
      </c>
      <c r="F73" s="162" t="s">
        <v>370</v>
      </c>
      <c r="G73" s="163">
        <v>100</v>
      </c>
      <c r="H73" s="163">
        <v>348.1</v>
      </c>
      <c r="I73" s="164" t="s">
        <v>355</v>
      </c>
    </row>
    <row r="74" spans="2:9" s="165" customFormat="1" x14ac:dyDescent="0.25">
      <c r="B74" s="160">
        <v>67</v>
      </c>
      <c r="C74" s="161">
        <v>43252</v>
      </c>
      <c r="D74" s="161">
        <v>43253</v>
      </c>
      <c r="E74" s="162" t="s">
        <v>363</v>
      </c>
      <c r="F74" s="162" t="s">
        <v>371</v>
      </c>
      <c r="G74" s="163">
        <v>25</v>
      </c>
      <c r="H74" s="163">
        <v>6107.7464788732404</v>
      </c>
      <c r="I74" s="164" t="s">
        <v>372</v>
      </c>
    </row>
    <row r="75" spans="2:9" s="165" customFormat="1" x14ac:dyDescent="0.25">
      <c r="B75" s="160">
        <v>68</v>
      </c>
      <c r="C75" s="161">
        <v>44162</v>
      </c>
      <c r="D75" s="161">
        <v>44187</v>
      </c>
      <c r="E75" s="162" t="s">
        <v>373</v>
      </c>
      <c r="F75" s="162" t="s">
        <v>374</v>
      </c>
      <c r="G75" s="163">
        <v>1485</v>
      </c>
      <c r="H75" s="163">
        <v>11137.5</v>
      </c>
      <c r="I75" s="164" t="s">
        <v>323</v>
      </c>
    </row>
    <row r="76" spans="2:9" s="165" customFormat="1" x14ac:dyDescent="0.25">
      <c r="B76" s="160">
        <v>69</v>
      </c>
      <c r="C76" s="161">
        <v>44162</v>
      </c>
      <c r="D76" s="161">
        <v>44187</v>
      </c>
      <c r="E76" s="162" t="s">
        <v>373</v>
      </c>
      <c r="F76" s="162" t="s">
        <v>375</v>
      </c>
      <c r="G76" s="163">
        <v>24</v>
      </c>
      <c r="H76" s="163">
        <v>225.14400000000001</v>
      </c>
      <c r="I76" s="164" t="s">
        <v>270</v>
      </c>
    </row>
    <row r="77" spans="2:9" s="165" customFormat="1" x14ac:dyDescent="0.25">
      <c r="B77" s="160">
        <v>70</v>
      </c>
      <c r="C77" s="161">
        <v>44162</v>
      </c>
      <c r="D77" s="161">
        <v>44187</v>
      </c>
      <c r="E77" s="162" t="s">
        <v>376</v>
      </c>
      <c r="F77" s="162" t="s">
        <v>377</v>
      </c>
      <c r="G77" s="163">
        <v>3</v>
      </c>
      <c r="H77" s="163">
        <v>1101.3333333333301</v>
      </c>
      <c r="I77" s="164" t="s">
        <v>323</v>
      </c>
    </row>
    <row r="78" spans="2:9" s="165" customFormat="1" x14ac:dyDescent="0.25">
      <c r="B78" s="160">
        <v>71</v>
      </c>
      <c r="C78" s="161">
        <v>45037</v>
      </c>
      <c r="D78" s="161">
        <v>43319</v>
      </c>
      <c r="E78" s="162" t="s">
        <v>378</v>
      </c>
      <c r="F78" s="162" t="s">
        <v>379</v>
      </c>
      <c r="G78" s="163">
        <v>6</v>
      </c>
      <c r="H78" s="163">
        <v>1982.4</v>
      </c>
      <c r="I78" s="164" t="s">
        <v>270</v>
      </c>
    </row>
    <row r="79" spans="2:9" s="165" customFormat="1" x14ac:dyDescent="0.25">
      <c r="B79" s="160">
        <v>72</v>
      </c>
      <c r="C79" s="161">
        <v>43252</v>
      </c>
      <c r="D79" s="161">
        <v>43254</v>
      </c>
      <c r="E79" s="162" t="s">
        <v>380</v>
      </c>
      <c r="F79" s="162" t="s">
        <v>381</v>
      </c>
      <c r="G79" s="163">
        <v>7</v>
      </c>
      <c r="H79" s="163">
        <v>9912</v>
      </c>
      <c r="I79" s="164" t="s">
        <v>382</v>
      </c>
    </row>
    <row r="80" spans="2:9" s="165" customFormat="1" x14ac:dyDescent="0.25">
      <c r="B80" s="160">
        <v>73</v>
      </c>
      <c r="C80" s="161">
        <v>43252</v>
      </c>
      <c r="D80" s="161">
        <v>43254</v>
      </c>
      <c r="E80" s="162" t="s">
        <v>383</v>
      </c>
      <c r="F80" s="162" t="s">
        <v>384</v>
      </c>
      <c r="G80" s="163">
        <v>16</v>
      </c>
      <c r="H80" s="163">
        <v>2039.04</v>
      </c>
      <c r="I80" s="164" t="s">
        <v>382</v>
      </c>
    </row>
    <row r="81" spans="2:9" s="165" customFormat="1" x14ac:dyDescent="0.25">
      <c r="B81" s="160">
        <v>74</v>
      </c>
      <c r="C81" s="161">
        <v>43318</v>
      </c>
      <c r="D81" s="161">
        <v>43319</v>
      </c>
      <c r="E81" s="162" t="s">
        <v>385</v>
      </c>
      <c r="F81" s="162" t="s">
        <v>386</v>
      </c>
      <c r="G81" s="163">
        <v>3</v>
      </c>
      <c r="H81" s="163">
        <v>12036</v>
      </c>
      <c r="I81" s="164" t="s">
        <v>382</v>
      </c>
    </row>
    <row r="82" spans="2:9" s="165" customFormat="1" x14ac:dyDescent="0.25">
      <c r="B82" s="160">
        <v>75</v>
      </c>
      <c r="C82" s="161">
        <v>43609</v>
      </c>
      <c r="D82" s="161">
        <v>43612</v>
      </c>
      <c r="E82" s="162" t="s">
        <v>387</v>
      </c>
      <c r="F82" s="162" t="s">
        <v>388</v>
      </c>
      <c r="G82" s="163">
        <v>24</v>
      </c>
      <c r="H82" s="163">
        <v>226.56</v>
      </c>
      <c r="I82" s="164" t="s">
        <v>270</v>
      </c>
    </row>
    <row r="83" spans="2:9" s="165" customFormat="1" x14ac:dyDescent="0.25">
      <c r="B83" s="160">
        <v>76</v>
      </c>
      <c r="C83" s="161">
        <v>43252</v>
      </c>
      <c r="D83" s="161">
        <v>43254</v>
      </c>
      <c r="E83" s="162" t="s">
        <v>389</v>
      </c>
      <c r="F83" s="162" t="s">
        <v>390</v>
      </c>
      <c r="G83" s="163">
        <v>190</v>
      </c>
      <c r="H83" s="163">
        <v>1457.3</v>
      </c>
      <c r="I83" s="164" t="s">
        <v>270</v>
      </c>
    </row>
    <row r="84" spans="2:9" s="165" customFormat="1" x14ac:dyDescent="0.25">
      <c r="B84" s="160">
        <v>77</v>
      </c>
      <c r="C84" s="161">
        <v>43830</v>
      </c>
      <c r="D84" s="161">
        <v>43494</v>
      </c>
      <c r="E84" s="162" t="s">
        <v>391</v>
      </c>
      <c r="F84" s="162" t="s">
        <v>392</v>
      </c>
      <c r="G84" s="163">
        <v>1783</v>
      </c>
      <c r="H84" s="163">
        <v>2650.9643999999998</v>
      </c>
      <c r="I84" s="164" t="s">
        <v>270</v>
      </c>
    </row>
    <row r="85" spans="2:9" s="165" customFormat="1" x14ac:dyDescent="0.25">
      <c r="B85" s="160">
        <v>78</v>
      </c>
      <c r="C85" s="161">
        <v>43830</v>
      </c>
      <c r="D85" s="161">
        <v>43859</v>
      </c>
      <c r="E85" s="162" t="s">
        <v>391</v>
      </c>
      <c r="F85" s="162" t="s">
        <v>392</v>
      </c>
      <c r="G85" s="163">
        <v>1098</v>
      </c>
      <c r="H85" s="163">
        <v>323.91000000000003</v>
      </c>
      <c r="I85" s="164" t="s">
        <v>270</v>
      </c>
    </row>
    <row r="86" spans="2:9" s="165" customFormat="1" x14ac:dyDescent="0.25">
      <c r="B86" s="160">
        <v>79</v>
      </c>
      <c r="C86" s="161">
        <v>45036</v>
      </c>
      <c r="D86" s="161">
        <v>43612</v>
      </c>
      <c r="E86" s="162" t="s">
        <v>393</v>
      </c>
      <c r="F86" s="162" t="s">
        <v>394</v>
      </c>
      <c r="G86" s="163">
        <v>10</v>
      </c>
      <c r="H86" s="163">
        <v>800</v>
      </c>
      <c r="I86" s="164" t="s">
        <v>270</v>
      </c>
    </row>
    <row r="87" spans="2:9" s="165" customFormat="1" x14ac:dyDescent="0.25">
      <c r="B87" s="160">
        <v>80</v>
      </c>
      <c r="C87" s="161">
        <v>43609</v>
      </c>
      <c r="D87" s="161">
        <v>43612</v>
      </c>
      <c r="E87" s="162" t="s">
        <v>395</v>
      </c>
      <c r="F87" s="162" t="s">
        <v>394</v>
      </c>
      <c r="G87" s="163">
        <v>522</v>
      </c>
      <c r="H87" s="163">
        <v>11600</v>
      </c>
      <c r="I87" s="164" t="s">
        <v>270</v>
      </c>
    </row>
    <row r="88" spans="2:9" s="165" customFormat="1" x14ac:dyDescent="0.25">
      <c r="B88" s="160">
        <v>81</v>
      </c>
      <c r="C88" s="161">
        <v>43609</v>
      </c>
      <c r="D88" s="161">
        <v>43612</v>
      </c>
      <c r="E88" s="162" t="s">
        <v>393</v>
      </c>
      <c r="F88" s="162" t="s">
        <v>396</v>
      </c>
      <c r="G88" s="163">
        <v>24</v>
      </c>
      <c r="H88" s="163">
        <v>300</v>
      </c>
      <c r="I88" s="164" t="s">
        <v>270</v>
      </c>
    </row>
    <row r="89" spans="2:9" s="165" customFormat="1" x14ac:dyDescent="0.25">
      <c r="B89" s="160">
        <v>82</v>
      </c>
      <c r="C89" s="161">
        <v>44162</v>
      </c>
      <c r="D89" s="161">
        <v>44187</v>
      </c>
      <c r="E89" s="162" t="s">
        <v>393</v>
      </c>
      <c r="F89" s="162" t="s">
        <v>397</v>
      </c>
      <c r="G89" s="163">
        <v>5</v>
      </c>
      <c r="H89" s="163">
        <v>31.25</v>
      </c>
      <c r="I89" s="164" t="s">
        <v>270</v>
      </c>
    </row>
    <row r="90" spans="2:9" s="165" customFormat="1" x14ac:dyDescent="0.25">
      <c r="B90" s="160">
        <v>83</v>
      </c>
      <c r="C90" s="161">
        <v>43318</v>
      </c>
      <c r="D90" s="161">
        <v>43319</v>
      </c>
      <c r="E90" s="162" t="s">
        <v>398</v>
      </c>
      <c r="F90" s="162" t="s">
        <v>399</v>
      </c>
      <c r="G90" s="163">
        <v>1</v>
      </c>
      <c r="H90" s="163">
        <v>17.7</v>
      </c>
      <c r="I90" s="164" t="s">
        <v>270</v>
      </c>
    </row>
    <row r="91" spans="2:9" s="165" customFormat="1" x14ac:dyDescent="0.25">
      <c r="B91" s="160">
        <v>84</v>
      </c>
      <c r="C91" s="161">
        <v>43609</v>
      </c>
      <c r="D91" s="161">
        <v>43612</v>
      </c>
      <c r="E91" s="162" t="s">
        <v>398</v>
      </c>
      <c r="F91" s="162" t="s">
        <v>399</v>
      </c>
      <c r="G91" s="163">
        <v>15</v>
      </c>
      <c r="H91" s="163">
        <v>200</v>
      </c>
      <c r="I91" s="164" t="s">
        <v>270</v>
      </c>
    </row>
    <row r="92" spans="2:9" s="165" customFormat="1" x14ac:dyDescent="0.25">
      <c r="B92" s="160">
        <v>85</v>
      </c>
      <c r="C92" s="161">
        <v>43609</v>
      </c>
      <c r="D92" s="161">
        <v>43612</v>
      </c>
      <c r="E92" s="162" t="s">
        <v>400</v>
      </c>
      <c r="F92" s="162" t="s">
        <v>401</v>
      </c>
      <c r="G92" s="163">
        <v>526</v>
      </c>
      <c r="H92" s="163">
        <v>1250</v>
      </c>
      <c r="I92" s="164" t="s">
        <v>270</v>
      </c>
    </row>
    <row r="93" spans="2:9" s="165" customFormat="1" x14ac:dyDescent="0.25">
      <c r="B93" s="160">
        <v>86</v>
      </c>
      <c r="C93" s="161">
        <v>45036</v>
      </c>
      <c r="D93" s="161">
        <v>44187</v>
      </c>
      <c r="E93" s="162" t="s">
        <v>402</v>
      </c>
      <c r="F93" s="162" t="s">
        <v>403</v>
      </c>
      <c r="G93" s="163">
        <v>6</v>
      </c>
      <c r="H93" s="163">
        <v>420</v>
      </c>
      <c r="I93" s="164" t="s">
        <v>270</v>
      </c>
    </row>
    <row r="94" spans="2:9" s="165" customFormat="1" x14ac:dyDescent="0.25">
      <c r="B94" s="160">
        <v>87</v>
      </c>
      <c r="C94" s="161">
        <v>44162</v>
      </c>
      <c r="D94" s="161">
        <v>44187</v>
      </c>
      <c r="E94" s="162" t="s">
        <v>404</v>
      </c>
      <c r="F94" s="162" t="s">
        <v>405</v>
      </c>
      <c r="G94" s="163">
        <v>159</v>
      </c>
      <c r="H94" s="163">
        <v>34615.89</v>
      </c>
      <c r="I94" s="164" t="s">
        <v>270</v>
      </c>
    </row>
    <row r="95" spans="2:9" s="165" customFormat="1" x14ac:dyDescent="0.25">
      <c r="B95" s="160">
        <v>88</v>
      </c>
      <c r="C95" s="161">
        <v>44162</v>
      </c>
      <c r="D95" s="161">
        <v>44187</v>
      </c>
      <c r="E95" s="162" t="s">
        <v>406</v>
      </c>
      <c r="F95" s="162" t="s">
        <v>407</v>
      </c>
      <c r="G95" s="163">
        <v>28</v>
      </c>
      <c r="H95" s="163">
        <v>1156.4000000000001</v>
      </c>
      <c r="I95" s="164" t="s">
        <v>270</v>
      </c>
    </row>
    <row r="96" spans="2:9" s="165" customFormat="1" x14ac:dyDescent="0.25">
      <c r="B96" s="160">
        <v>89</v>
      </c>
      <c r="C96" s="161">
        <v>43609</v>
      </c>
      <c r="D96" s="161">
        <v>43612</v>
      </c>
      <c r="E96" s="162" t="s">
        <v>408</v>
      </c>
      <c r="F96" s="162" t="s">
        <v>409</v>
      </c>
      <c r="G96" s="163">
        <v>57</v>
      </c>
      <c r="H96" s="163">
        <v>1210.68</v>
      </c>
      <c r="I96" s="164" t="s">
        <v>270</v>
      </c>
    </row>
    <row r="97" spans="2:9" s="165" customFormat="1" ht="15.75" customHeight="1" x14ac:dyDescent="0.25">
      <c r="B97" s="160">
        <v>90</v>
      </c>
      <c r="C97" s="161">
        <v>43830</v>
      </c>
      <c r="D97" s="161">
        <v>43494</v>
      </c>
      <c r="E97" s="162" t="s">
        <v>410</v>
      </c>
      <c r="F97" s="162" t="s">
        <v>411</v>
      </c>
      <c r="G97" s="163">
        <v>1</v>
      </c>
      <c r="H97" s="163">
        <v>500</v>
      </c>
      <c r="I97" s="164" t="s">
        <v>270</v>
      </c>
    </row>
    <row r="98" spans="2:9" s="165" customFormat="1" ht="15.75" customHeight="1" x14ac:dyDescent="0.25">
      <c r="B98" s="160">
        <v>91</v>
      </c>
      <c r="C98" s="161">
        <v>43657</v>
      </c>
      <c r="D98" s="161">
        <v>43677</v>
      </c>
      <c r="E98" s="162" t="s">
        <v>410</v>
      </c>
      <c r="F98" s="162" t="s">
        <v>411</v>
      </c>
      <c r="G98" s="163">
        <v>13</v>
      </c>
      <c r="H98" s="163">
        <f>+'[2]Entrada y Salida '!H103</f>
        <v>7748</v>
      </c>
      <c r="I98" s="164" t="s">
        <v>270</v>
      </c>
    </row>
    <row r="99" spans="2:9" s="165" customFormat="1" x14ac:dyDescent="0.25">
      <c r="B99" s="160">
        <v>92</v>
      </c>
      <c r="C99" s="161">
        <v>43318</v>
      </c>
      <c r="D99" s="161">
        <v>43319</v>
      </c>
      <c r="E99" s="162" t="s">
        <v>412</v>
      </c>
      <c r="F99" s="162" t="s">
        <v>413</v>
      </c>
      <c r="G99" s="163">
        <v>24</v>
      </c>
      <c r="H99" s="163">
        <v>5664</v>
      </c>
      <c r="I99" s="164" t="s">
        <v>270</v>
      </c>
    </row>
    <row r="100" spans="2:9" s="165" customFormat="1" x14ac:dyDescent="0.25">
      <c r="B100" s="160">
        <v>93</v>
      </c>
      <c r="C100" s="161">
        <v>43318</v>
      </c>
      <c r="D100" s="161">
        <v>43319</v>
      </c>
      <c r="E100" s="162" t="s">
        <v>414</v>
      </c>
      <c r="F100" s="162" t="s">
        <v>415</v>
      </c>
      <c r="G100" s="163">
        <v>12</v>
      </c>
      <c r="H100" s="163">
        <v>1628.5416</v>
      </c>
      <c r="I100" s="164" t="s">
        <v>270</v>
      </c>
    </row>
    <row r="101" spans="2:9" s="165" customFormat="1" x14ac:dyDescent="0.25">
      <c r="B101" s="160">
        <v>94</v>
      </c>
      <c r="C101" s="161">
        <v>43609</v>
      </c>
      <c r="D101" s="161">
        <v>43612</v>
      </c>
      <c r="E101" s="162" t="s">
        <v>416</v>
      </c>
      <c r="F101" s="162" t="s">
        <v>417</v>
      </c>
      <c r="G101" s="163">
        <v>11</v>
      </c>
      <c r="H101" s="163">
        <v>1298</v>
      </c>
      <c r="I101" s="164" t="s">
        <v>270</v>
      </c>
    </row>
    <row r="102" spans="2:9" s="165" customFormat="1" x14ac:dyDescent="0.25">
      <c r="B102" s="160">
        <v>95</v>
      </c>
      <c r="C102" s="161">
        <v>43318</v>
      </c>
      <c r="D102" s="161">
        <v>43319</v>
      </c>
      <c r="E102" s="162" t="s">
        <v>412</v>
      </c>
      <c r="F102" s="162" t="s">
        <v>418</v>
      </c>
      <c r="G102" s="163">
        <v>3</v>
      </c>
      <c r="H102" s="163">
        <v>336.3</v>
      </c>
      <c r="I102" s="164" t="s">
        <v>270</v>
      </c>
    </row>
    <row r="103" spans="2:9" s="165" customFormat="1" x14ac:dyDescent="0.25">
      <c r="B103" s="160">
        <v>96</v>
      </c>
      <c r="C103" s="161">
        <v>43318</v>
      </c>
      <c r="D103" s="161">
        <v>43319</v>
      </c>
      <c r="E103" s="162" t="s">
        <v>419</v>
      </c>
      <c r="F103" s="162" t="s">
        <v>420</v>
      </c>
      <c r="G103" s="163">
        <v>15</v>
      </c>
      <c r="H103" s="163">
        <v>3540</v>
      </c>
      <c r="I103" s="164" t="s">
        <v>270</v>
      </c>
    </row>
    <row r="104" spans="2:9" s="165" customFormat="1" x14ac:dyDescent="0.25">
      <c r="B104" s="160">
        <v>97</v>
      </c>
      <c r="C104" s="161">
        <v>44014</v>
      </c>
      <c r="D104" s="161">
        <v>44033</v>
      </c>
      <c r="E104" s="162" t="s">
        <v>421</v>
      </c>
      <c r="F104" s="162" t="s">
        <v>422</v>
      </c>
      <c r="G104" s="163">
        <v>6</v>
      </c>
      <c r="H104" s="163">
        <v>672.6</v>
      </c>
      <c r="I104" s="164" t="s">
        <v>423</v>
      </c>
    </row>
    <row r="105" spans="2:9" s="165" customFormat="1" x14ac:dyDescent="0.25">
      <c r="B105" s="160">
        <v>98</v>
      </c>
      <c r="C105" s="161">
        <v>43318</v>
      </c>
      <c r="D105" s="161">
        <v>43319</v>
      </c>
      <c r="E105" s="162" t="s">
        <v>412</v>
      </c>
      <c r="F105" s="162" t="s">
        <v>424</v>
      </c>
      <c r="G105" s="163">
        <v>15</v>
      </c>
      <c r="H105" s="163">
        <v>2301</v>
      </c>
      <c r="I105" s="164" t="s">
        <v>270</v>
      </c>
    </row>
    <row r="106" spans="2:9" s="165" customFormat="1" x14ac:dyDescent="0.25">
      <c r="B106" s="160">
        <v>99</v>
      </c>
      <c r="C106" s="161">
        <v>43609</v>
      </c>
      <c r="D106" s="161">
        <v>43612</v>
      </c>
      <c r="E106" s="162" t="s">
        <v>414</v>
      </c>
      <c r="F106" s="162" t="s">
        <v>425</v>
      </c>
      <c r="G106" s="163">
        <v>10</v>
      </c>
      <c r="H106" s="163">
        <v>1770</v>
      </c>
      <c r="I106" s="164" t="s">
        <v>270</v>
      </c>
    </row>
    <row r="107" spans="2:9" s="165" customFormat="1" x14ac:dyDescent="0.25">
      <c r="B107" s="160">
        <v>100</v>
      </c>
      <c r="C107" s="161">
        <v>43609</v>
      </c>
      <c r="D107" s="161">
        <v>43612</v>
      </c>
      <c r="E107" s="162" t="s">
        <v>412</v>
      </c>
      <c r="F107" s="162" t="s">
        <v>426</v>
      </c>
      <c r="G107" s="163">
        <v>22</v>
      </c>
      <c r="H107" s="163">
        <v>3115.2</v>
      </c>
      <c r="I107" s="164" t="s">
        <v>270</v>
      </c>
    </row>
    <row r="108" spans="2:9" s="165" customFormat="1" x14ac:dyDescent="0.25">
      <c r="B108" s="160">
        <v>101</v>
      </c>
      <c r="C108" s="161">
        <v>44162</v>
      </c>
      <c r="D108" s="161">
        <v>44187</v>
      </c>
      <c r="E108" s="162" t="s">
        <v>427</v>
      </c>
      <c r="F108" s="162" t="s">
        <v>428</v>
      </c>
      <c r="G108" s="163">
        <v>7</v>
      </c>
      <c r="H108" s="163">
        <v>5782</v>
      </c>
      <c r="I108" s="164" t="s">
        <v>270</v>
      </c>
    </row>
    <row r="109" spans="2:9" s="165" customFormat="1" x14ac:dyDescent="0.25">
      <c r="B109" s="160">
        <v>102</v>
      </c>
      <c r="C109" s="161">
        <v>45036</v>
      </c>
      <c r="D109" s="161">
        <v>44187</v>
      </c>
      <c r="E109" s="162" t="s">
        <v>429</v>
      </c>
      <c r="F109" s="162" t="s">
        <v>428</v>
      </c>
      <c r="G109" s="163">
        <v>12</v>
      </c>
      <c r="H109" s="163">
        <v>10620</v>
      </c>
      <c r="I109" s="164" t="s">
        <v>270</v>
      </c>
    </row>
    <row r="110" spans="2:9" s="165" customFormat="1" x14ac:dyDescent="0.25">
      <c r="B110" s="160">
        <v>103</v>
      </c>
      <c r="C110" s="161">
        <v>45036</v>
      </c>
      <c r="D110" s="161">
        <v>0</v>
      </c>
      <c r="E110" s="162" t="s">
        <v>430</v>
      </c>
      <c r="F110" s="162" t="s">
        <v>431</v>
      </c>
      <c r="G110" s="163">
        <v>6</v>
      </c>
      <c r="H110" s="163">
        <v>472</v>
      </c>
      <c r="I110" s="164" t="s">
        <v>270</v>
      </c>
    </row>
    <row r="111" spans="2:9" s="165" customFormat="1" x14ac:dyDescent="0.25">
      <c r="B111" s="160">
        <v>104</v>
      </c>
      <c r="C111" s="161">
        <v>43252</v>
      </c>
      <c r="D111" s="161">
        <v>43252</v>
      </c>
      <c r="E111" s="162" t="s">
        <v>432</v>
      </c>
      <c r="F111" s="162" t="s">
        <v>433</v>
      </c>
      <c r="G111" s="163">
        <v>1</v>
      </c>
      <c r="H111" s="163">
        <v>1851.42</v>
      </c>
      <c r="I111" s="164" t="s">
        <v>270</v>
      </c>
    </row>
    <row r="112" spans="2:9" s="165" customFormat="1" x14ac:dyDescent="0.25">
      <c r="B112" s="160">
        <v>105</v>
      </c>
      <c r="C112" s="161">
        <v>44180</v>
      </c>
      <c r="D112" s="161">
        <v>44187</v>
      </c>
      <c r="E112" s="162" t="s">
        <v>434</v>
      </c>
      <c r="F112" s="162" t="s">
        <v>435</v>
      </c>
      <c r="G112" s="163">
        <v>3</v>
      </c>
      <c r="H112" s="163">
        <v>601.79999999999995</v>
      </c>
      <c r="I112" s="164" t="s">
        <v>270</v>
      </c>
    </row>
    <row r="113" spans="2:9" s="165" customFormat="1" x14ac:dyDescent="0.25">
      <c r="B113" s="160">
        <v>106</v>
      </c>
      <c r="C113" s="161">
        <v>44180</v>
      </c>
      <c r="D113" s="161">
        <v>44187</v>
      </c>
      <c r="E113" s="162" t="s">
        <v>436</v>
      </c>
      <c r="F113" s="162" t="s">
        <v>437</v>
      </c>
      <c r="G113" s="163">
        <v>4</v>
      </c>
      <c r="H113" s="163">
        <v>11800</v>
      </c>
      <c r="I113" s="164" t="s">
        <v>270</v>
      </c>
    </row>
    <row r="114" spans="2:9" s="165" customFormat="1" x14ac:dyDescent="0.25">
      <c r="B114" s="160">
        <v>108</v>
      </c>
      <c r="C114" s="161">
        <v>45090</v>
      </c>
      <c r="D114" s="161">
        <v>0</v>
      </c>
      <c r="E114" s="162" t="s">
        <v>438</v>
      </c>
      <c r="F114" s="162" t="s">
        <v>439</v>
      </c>
      <c r="G114" s="163">
        <v>4</v>
      </c>
      <c r="H114" s="163">
        <v>6018</v>
      </c>
      <c r="I114" s="164" t="s">
        <v>270</v>
      </c>
    </row>
    <row r="115" spans="2:9" s="165" customFormat="1" x14ac:dyDescent="0.25">
      <c r="B115" s="160">
        <v>109</v>
      </c>
      <c r="C115" s="161">
        <v>45036</v>
      </c>
      <c r="D115" s="161">
        <v>0</v>
      </c>
      <c r="E115" s="162" t="s">
        <v>434</v>
      </c>
      <c r="F115" s="162" t="s">
        <v>440</v>
      </c>
      <c r="G115" s="163">
        <v>10</v>
      </c>
      <c r="H115" s="163">
        <v>826</v>
      </c>
      <c r="I115" s="164" t="s">
        <v>270</v>
      </c>
    </row>
    <row r="116" spans="2:9" s="165" customFormat="1" x14ac:dyDescent="0.25">
      <c r="B116" s="160">
        <v>110</v>
      </c>
      <c r="C116" s="161">
        <v>45036</v>
      </c>
      <c r="D116" s="161">
        <v>0</v>
      </c>
      <c r="E116" s="162" t="s">
        <v>441</v>
      </c>
      <c r="F116" s="162" t="s">
        <v>442</v>
      </c>
      <c r="G116" s="163">
        <v>6</v>
      </c>
      <c r="H116" s="163">
        <v>118</v>
      </c>
      <c r="I116" s="164" t="s">
        <v>270</v>
      </c>
    </row>
    <row r="117" spans="2:9" s="165" customFormat="1" x14ac:dyDescent="0.25">
      <c r="B117" s="160">
        <v>111</v>
      </c>
      <c r="C117" s="161">
        <v>45036</v>
      </c>
      <c r="D117" s="161">
        <v>43253</v>
      </c>
      <c r="E117" s="162" t="s">
        <v>443</v>
      </c>
      <c r="F117" s="162" t="s">
        <v>444</v>
      </c>
      <c r="G117" s="163">
        <v>2</v>
      </c>
      <c r="H117" s="163">
        <v>1534</v>
      </c>
      <c r="I117" s="164" t="s">
        <v>270</v>
      </c>
    </row>
    <row r="118" spans="2:9" s="165" customFormat="1" x14ac:dyDescent="0.25">
      <c r="B118" s="160">
        <v>112</v>
      </c>
      <c r="C118" s="161">
        <v>43252</v>
      </c>
      <c r="D118" s="161">
        <v>43253</v>
      </c>
      <c r="E118" s="162" t="s">
        <v>445</v>
      </c>
      <c r="F118" s="162" t="s">
        <v>446</v>
      </c>
      <c r="G118" s="163">
        <v>1</v>
      </c>
      <c r="H118" s="163">
        <v>973.5</v>
      </c>
      <c r="I118" s="164" t="s">
        <v>270</v>
      </c>
    </row>
    <row r="119" spans="2:9" s="165" customFormat="1" x14ac:dyDescent="0.25">
      <c r="B119" s="160">
        <v>115</v>
      </c>
      <c r="C119" s="161">
        <v>45036</v>
      </c>
      <c r="D119" s="161">
        <v>44187</v>
      </c>
      <c r="E119" s="162" t="s">
        <v>447</v>
      </c>
      <c r="F119" s="162" t="s">
        <v>448</v>
      </c>
      <c r="G119" s="163">
        <v>24</v>
      </c>
      <c r="H119" s="163">
        <v>1180</v>
      </c>
      <c r="I119" s="164" t="s">
        <v>270</v>
      </c>
    </row>
    <row r="120" spans="2:9" s="165" customFormat="1" x14ac:dyDescent="0.25">
      <c r="B120" s="160">
        <v>116</v>
      </c>
      <c r="C120" s="161">
        <v>45036</v>
      </c>
      <c r="D120" s="161">
        <v>44187</v>
      </c>
      <c r="E120" s="162" t="s">
        <v>449</v>
      </c>
      <c r="F120" s="162" t="s">
        <v>450</v>
      </c>
      <c r="G120" s="163">
        <v>10</v>
      </c>
      <c r="H120" s="163">
        <v>590</v>
      </c>
      <c r="I120" s="164" t="s">
        <v>382</v>
      </c>
    </row>
    <row r="121" spans="2:9" s="165" customFormat="1" ht="18" customHeight="1" x14ac:dyDescent="0.25">
      <c r="B121" s="160">
        <v>117</v>
      </c>
      <c r="C121" s="161">
        <v>45036</v>
      </c>
      <c r="D121" s="161">
        <v>44187</v>
      </c>
      <c r="E121" s="162" t="s">
        <v>451</v>
      </c>
      <c r="F121" s="162" t="s">
        <v>450</v>
      </c>
      <c r="G121" s="163">
        <v>24</v>
      </c>
      <c r="H121" s="163">
        <v>1416</v>
      </c>
      <c r="I121" s="164" t="s">
        <v>270</v>
      </c>
    </row>
    <row r="122" spans="2:9" s="165" customFormat="1" x14ac:dyDescent="0.25">
      <c r="B122" s="160">
        <v>118</v>
      </c>
      <c r="C122" s="161">
        <v>44162</v>
      </c>
      <c r="D122" s="161">
        <v>44187</v>
      </c>
      <c r="E122" s="162" t="s">
        <v>452</v>
      </c>
      <c r="F122" s="162" t="s">
        <v>453</v>
      </c>
      <c r="G122" s="163">
        <v>7</v>
      </c>
      <c r="H122" s="163">
        <v>1239</v>
      </c>
      <c r="I122" s="164" t="s">
        <v>270</v>
      </c>
    </row>
    <row r="123" spans="2:9" s="165" customFormat="1" x14ac:dyDescent="0.25">
      <c r="B123" s="160">
        <v>119</v>
      </c>
      <c r="C123" s="161">
        <v>45036</v>
      </c>
      <c r="D123" s="161">
        <v>43253</v>
      </c>
      <c r="E123" s="162" t="s">
        <v>454</v>
      </c>
      <c r="F123" s="162" t="s">
        <v>455</v>
      </c>
      <c r="G123" s="163">
        <v>6</v>
      </c>
      <c r="H123" s="163">
        <v>708</v>
      </c>
      <c r="I123" s="164" t="s">
        <v>270</v>
      </c>
    </row>
    <row r="124" spans="2:9" s="165" customFormat="1" x14ac:dyDescent="0.25">
      <c r="B124" s="160">
        <v>120</v>
      </c>
      <c r="C124" s="161">
        <v>43830</v>
      </c>
      <c r="D124" s="161">
        <v>43859</v>
      </c>
      <c r="E124" s="162" t="s">
        <v>456</v>
      </c>
      <c r="F124" s="162" t="s">
        <v>457</v>
      </c>
      <c r="G124" s="163">
        <v>2</v>
      </c>
      <c r="H124" s="163">
        <v>200.6</v>
      </c>
      <c r="I124" s="164" t="s">
        <v>270</v>
      </c>
    </row>
    <row r="125" spans="2:9" s="165" customFormat="1" x14ac:dyDescent="0.25">
      <c r="B125" s="160">
        <v>121</v>
      </c>
      <c r="C125" s="161">
        <v>45036</v>
      </c>
      <c r="D125" s="161">
        <v>44187</v>
      </c>
      <c r="E125" s="162" t="s">
        <v>458</v>
      </c>
      <c r="F125" s="162" t="s">
        <v>459</v>
      </c>
      <c r="G125" s="163">
        <v>6</v>
      </c>
      <c r="H125" s="163">
        <v>2548.8000000000002</v>
      </c>
      <c r="I125" s="164" t="s">
        <v>270</v>
      </c>
    </row>
    <row r="126" spans="2:9" s="165" customFormat="1" x14ac:dyDescent="0.25">
      <c r="B126" s="160">
        <v>122</v>
      </c>
      <c r="C126" s="161">
        <v>43830</v>
      </c>
      <c r="D126" s="161">
        <v>43859</v>
      </c>
      <c r="E126" s="162" t="s">
        <v>460</v>
      </c>
      <c r="F126" s="162" t="s">
        <v>461</v>
      </c>
      <c r="G126" s="163">
        <v>3</v>
      </c>
      <c r="H126" s="163">
        <v>279.66000000000003</v>
      </c>
      <c r="I126" s="164" t="s">
        <v>270</v>
      </c>
    </row>
    <row r="127" spans="2:9" s="165" customFormat="1" x14ac:dyDescent="0.25">
      <c r="B127" s="160">
        <v>123</v>
      </c>
      <c r="C127" s="161">
        <v>44162</v>
      </c>
      <c r="D127" s="161">
        <v>44187</v>
      </c>
      <c r="E127" s="162" t="s">
        <v>462</v>
      </c>
      <c r="F127" s="162" t="s">
        <v>463</v>
      </c>
      <c r="G127" s="163">
        <v>70</v>
      </c>
      <c r="H127" s="163">
        <v>22549.8</v>
      </c>
      <c r="I127" s="164" t="s">
        <v>270</v>
      </c>
    </row>
    <row r="128" spans="2:9" s="165" customFormat="1" x14ac:dyDescent="0.25">
      <c r="B128" s="160">
        <v>124</v>
      </c>
      <c r="C128" s="161">
        <v>43609</v>
      </c>
      <c r="D128" s="161">
        <v>43612</v>
      </c>
      <c r="E128" s="162" t="s">
        <v>464</v>
      </c>
      <c r="F128" s="162" t="s">
        <v>465</v>
      </c>
      <c r="G128" s="163">
        <v>13</v>
      </c>
      <c r="H128" s="163">
        <v>383.5</v>
      </c>
      <c r="I128" s="164" t="s">
        <v>270</v>
      </c>
    </row>
    <row r="129" spans="2:9" s="165" customFormat="1" x14ac:dyDescent="0.25">
      <c r="B129" s="160">
        <v>125</v>
      </c>
      <c r="C129" s="161">
        <v>43609</v>
      </c>
      <c r="D129" s="161">
        <v>43612</v>
      </c>
      <c r="E129" s="162" t="s">
        <v>466</v>
      </c>
      <c r="F129" s="162" t="s">
        <v>467</v>
      </c>
      <c r="G129" s="163">
        <v>26</v>
      </c>
      <c r="H129" s="163">
        <v>1950</v>
      </c>
      <c r="I129" s="164" t="s">
        <v>270</v>
      </c>
    </row>
    <row r="130" spans="2:9" s="165" customFormat="1" x14ac:dyDescent="0.25">
      <c r="B130" s="160">
        <v>126</v>
      </c>
      <c r="C130" s="161">
        <v>43609</v>
      </c>
      <c r="D130" s="161">
        <v>43612</v>
      </c>
      <c r="E130" s="162" t="s">
        <v>468</v>
      </c>
      <c r="F130" s="162" t="s">
        <v>469</v>
      </c>
      <c r="G130" s="163">
        <v>1</v>
      </c>
      <c r="H130" s="163">
        <v>65.489999999999995</v>
      </c>
      <c r="I130" s="164" t="s">
        <v>270</v>
      </c>
    </row>
    <row r="131" spans="2:9" s="165" customFormat="1" x14ac:dyDescent="0.25">
      <c r="B131" s="160">
        <v>127</v>
      </c>
      <c r="C131" s="161">
        <v>43830</v>
      </c>
      <c r="D131" s="161">
        <v>43859</v>
      </c>
      <c r="E131" s="162" t="s">
        <v>470</v>
      </c>
      <c r="F131" s="162" t="s">
        <v>471</v>
      </c>
      <c r="G131" s="163">
        <v>54</v>
      </c>
      <c r="H131" s="163">
        <v>7009.2</v>
      </c>
      <c r="I131" s="164" t="s">
        <v>270</v>
      </c>
    </row>
    <row r="132" spans="2:9" s="165" customFormat="1" x14ac:dyDescent="0.25">
      <c r="B132" s="160">
        <v>128</v>
      </c>
      <c r="C132" s="161">
        <v>43609</v>
      </c>
      <c r="D132" s="161">
        <v>43612</v>
      </c>
      <c r="E132" s="162" t="s">
        <v>470</v>
      </c>
      <c r="F132" s="162" t="s">
        <v>472</v>
      </c>
      <c r="G132" s="163">
        <v>21</v>
      </c>
      <c r="H132" s="163">
        <v>4956</v>
      </c>
      <c r="I132" s="164" t="s">
        <v>270</v>
      </c>
    </row>
    <row r="133" spans="2:9" s="165" customFormat="1" x14ac:dyDescent="0.25">
      <c r="B133" s="160">
        <v>129</v>
      </c>
      <c r="C133" s="161">
        <v>44162</v>
      </c>
      <c r="D133" s="161">
        <v>44187</v>
      </c>
      <c r="E133" s="162" t="s">
        <v>466</v>
      </c>
      <c r="F133" s="162" t="s">
        <v>473</v>
      </c>
      <c r="G133" s="163">
        <v>60</v>
      </c>
      <c r="H133" s="163">
        <v>1770</v>
      </c>
      <c r="I133" s="164" t="s">
        <v>270</v>
      </c>
    </row>
    <row r="134" spans="2:9" s="165" customFormat="1" x14ac:dyDescent="0.25">
      <c r="B134" s="160">
        <v>130</v>
      </c>
      <c r="C134" s="161">
        <v>43252</v>
      </c>
      <c r="D134" s="161">
        <v>43254</v>
      </c>
      <c r="E134" s="162" t="s">
        <v>466</v>
      </c>
      <c r="F134" s="162" t="s">
        <v>474</v>
      </c>
      <c r="G134" s="163">
        <v>2</v>
      </c>
      <c r="H134" s="163">
        <v>885</v>
      </c>
      <c r="I134" s="164" t="s">
        <v>270</v>
      </c>
    </row>
    <row r="135" spans="2:9" s="165" customFormat="1" x14ac:dyDescent="0.25">
      <c r="B135" s="160">
        <v>131</v>
      </c>
      <c r="C135" s="161">
        <v>43609</v>
      </c>
      <c r="D135" s="161">
        <v>43612</v>
      </c>
      <c r="E135" s="162" t="s">
        <v>466</v>
      </c>
      <c r="F135" s="162" t="s">
        <v>475</v>
      </c>
      <c r="G135" s="163">
        <v>45</v>
      </c>
      <c r="H135" s="163">
        <v>10620</v>
      </c>
      <c r="I135" s="164" t="s">
        <v>476</v>
      </c>
    </row>
    <row r="136" spans="2:9" s="165" customFormat="1" x14ac:dyDescent="0.25">
      <c r="B136" s="160">
        <v>132</v>
      </c>
      <c r="C136" s="161">
        <v>44162</v>
      </c>
      <c r="D136" s="161">
        <v>44187</v>
      </c>
      <c r="E136" s="162" t="s">
        <v>477</v>
      </c>
      <c r="F136" s="162" t="s">
        <v>475</v>
      </c>
      <c r="G136" s="163">
        <v>1</v>
      </c>
      <c r="H136" s="163">
        <v>310</v>
      </c>
      <c r="I136" s="164" t="s">
        <v>478</v>
      </c>
    </row>
    <row r="137" spans="2:9" s="165" customFormat="1" x14ac:dyDescent="0.25">
      <c r="B137" s="160">
        <v>133</v>
      </c>
      <c r="C137" s="161">
        <v>43252</v>
      </c>
      <c r="D137" s="161">
        <v>43253</v>
      </c>
      <c r="E137" s="162" t="s">
        <v>479</v>
      </c>
      <c r="F137" s="162" t="s">
        <v>480</v>
      </c>
      <c r="G137" s="163">
        <v>1</v>
      </c>
      <c r="H137" s="163">
        <v>690.3</v>
      </c>
      <c r="I137" s="164" t="s">
        <v>481</v>
      </c>
    </row>
    <row r="138" spans="2:9" s="165" customFormat="1" x14ac:dyDescent="0.25">
      <c r="B138" s="160">
        <v>134</v>
      </c>
      <c r="C138" s="161">
        <v>43609</v>
      </c>
      <c r="D138" s="161">
        <v>43612</v>
      </c>
      <c r="E138" s="162" t="s">
        <v>479</v>
      </c>
      <c r="F138" s="162" t="s">
        <v>482</v>
      </c>
      <c r="G138" s="163">
        <v>2</v>
      </c>
      <c r="H138" s="163">
        <v>1298</v>
      </c>
      <c r="I138" s="164" t="s">
        <v>323</v>
      </c>
    </row>
    <row r="139" spans="2:9" s="165" customFormat="1" x14ac:dyDescent="0.25">
      <c r="B139" s="160">
        <v>135</v>
      </c>
      <c r="C139" s="161">
        <v>43609</v>
      </c>
      <c r="D139" s="161">
        <v>43612</v>
      </c>
      <c r="E139" s="162" t="s">
        <v>483</v>
      </c>
      <c r="F139" s="162" t="s">
        <v>484</v>
      </c>
      <c r="G139" s="163">
        <v>1</v>
      </c>
      <c r="H139" s="163">
        <v>354</v>
      </c>
      <c r="I139" s="164" t="s">
        <v>270</v>
      </c>
    </row>
    <row r="140" spans="2:9" s="165" customFormat="1" x14ac:dyDescent="0.25">
      <c r="B140" s="160">
        <v>136</v>
      </c>
      <c r="C140" s="161">
        <v>43609</v>
      </c>
      <c r="D140" s="161">
        <v>43612</v>
      </c>
      <c r="E140" s="162" t="s">
        <v>483</v>
      </c>
      <c r="F140" s="162" t="s">
        <v>485</v>
      </c>
      <c r="G140" s="163">
        <v>1</v>
      </c>
      <c r="H140" s="163">
        <v>354</v>
      </c>
      <c r="I140" s="164" t="s">
        <v>270</v>
      </c>
    </row>
    <row r="141" spans="2:9" s="165" customFormat="1" x14ac:dyDescent="0.25">
      <c r="B141" s="160">
        <v>137</v>
      </c>
      <c r="C141" s="161">
        <v>43252</v>
      </c>
      <c r="D141" s="161">
        <v>43253</v>
      </c>
      <c r="E141" s="162" t="s">
        <v>486</v>
      </c>
      <c r="F141" s="162" t="s">
        <v>487</v>
      </c>
      <c r="G141" s="163">
        <v>2</v>
      </c>
      <c r="H141" s="163">
        <v>118</v>
      </c>
      <c r="I141" s="164" t="s">
        <v>270</v>
      </c>
    </row>
    <row r="142" spans="2:9" s="165" customFormat="1" x14ac:dyDescent="0.25">
      <c r="B142" s="160">
        <v>138</v>
      </c>
      <c r="C142" s="161">
        <v>44162</v>
      </c>
      <c r="D142" s="161">
        <v>44187</v>
      </c>
      <c r="E142" s="162" t="s">
        <v>486</v>
      </c>
      <c r="F142" s="162" t="s">
        <v>488</v>
      </c>
      <c r="G142" s="163">
        <v>11</v>
      </c>
      <c r="H142" s="163">
        <v>272.58</v>
      </c>
      <c r="I142" s="164" t="s">
        <v>270</v>
      </c>
    </row>
    <row r="143" spans="2:9" s="165" customFormat="1" x14ac:dyDescent="0.25">
      <c r="B143" s="160">
        <v>139</v>
      </c>
      <c r="C143" s="161">
        <v>44162</v>
      </c>
      <c r="D143" s="161">
        <v>44187</v>
      </c>
      <c r="E143" s="162" t="s">
        <v>489</v>
      </c>
      <c r="F143" s="162" t="s">
        <v>490</v>
      </c>
      <c r="G143" s="163">
        <v>58</v>
      </c>
      <c r="H143" s="163">
        <v>1437.24</v>
      </c>
      <c r="I143" s="164" t="s">
        <v>270</v>
      </c>
    </row>
    <row r="144" spans="2:9" s="165" customFormat="1" x14ac:dyDescent="0.25">
      <c r="B144" s="160">
        <v>140</v>
      </c>
      <c r="C144" s="161">
        <v>44162</v>
      </c>
      <c r="D144" s="161">
        <v>44187</v>
      </c>
      <c r="E144" s="162" t="s">
        <v>491</v>
      </c>
      <c r="F144" s="162" t="s">
        <v>492</v>
      </c>
      <c r="G144" s="163">
        <v>54</v>
      </c>
      <c r="H144" s="163">
        <v>1338.12</v>
      </c>
      <c r="I144" s="164" t="s">
        <v>270</v>
      </c>
    </row>
    <row r="145" spans="2:9" s="165" customFormat="1" x14ac:dyDescent="0.25">
      <c r="B145" s="160">
        <v>141</v>
      </c>
      <c r="C145" s="161">
        <v>43609</v>
      </c>
      <c r="D145" s="161">
        <v>43612</v>
      </c>
      <c r="E145" s="162" t="s">
        <v>493</v>
      </c>
      <c r="F145" s="162" t="s">
        <v>494</v>
      </c>
      <c r="G145" s="163">
        <v>56</v>
      </c>
      <c r="H145" s="163">
        <v>1387.68</v>
      </c>
      <c r="I145" s="164" t="s">
        <v>270</v>
      </c>
    </row>
    <row r="146" spans="2:9" s="165" customFormat="1" x14ac:dyDescent="0.25">
      <c r="B146" s="160">
        <v>142</v>
      </c>
      <c r="C146" s="161">
        <v>43830</v>
      </c>
      <c r="D146" s="161">
        <v>43859</v>
      </c>
      <c r="E146" s="162" t="s">
        <v>495</v>
      </c>
      <c r="F146" s="162" t="s">
        <v>496</v>
      </c>
      <c r="G146" s="163">
        <v>60</v>
      </c>
      <c r="H146" s="163">
        <v>1571.76</v>
      </c>
      <c r="I146" s="164" t="s">
        <v>270</v>
      </c>
    </row>
    <row r="147" spans="2:9" s="165" customFormat="1" x14ac:dyDescent="0.25">
      <c r="B147" s="160">
        <v>143</v>
      </c>
      <c r="C147" s="161">
        <v>44162</v>
      </c>
      <c r="D147" s="161">
        <v>44187</v>
      </c>
      <c r="E147" s="162" t="s">
        <v>486</v>
      </c>
      <c r="F147" s="162" t="s">
        <v>497</v>
      </c>
      <c r="G147" s="163">
        <v>1</v>
      </c>
      <c r="H147" s="163">
        <v>82.6</v>
      </c>
      <c r="I147" s="164" t="s">
        <v>270</v>
      </c>
    </row>
    <row r="148" spans="2:9" s="165" customFormat="1" x14ac:dyDescent="0.25">
      <c r="B148" s="160">
        <v>144</v>
      </c>
      <c r="C148" s="161">
        <v>43252</v>
      </c>
      <c r="D148" s="161">
        <v>43253</v>
      </c>
      <c r="E148" s="162" t="s">
        <v>498</v>
      </c>
      <c r="F148" s="162" t="s">
        <v>499</v>
      </c>
      <c r="G148" s="163">
        <v>60</v>
      </c>
      <c r="H148" s="163">
        <v>1571.76</v>
      </c>
      <c r="I148" s="164" t="s">
        <v>270</v>
      </c>
    </row>
    <row r="149" spans="2:9" s="165" customFormat="1" x14ac:dyDescent="0.25">
      <c r="B149" s="160">
        <v>145</v>
      </c>
      <c r="C149" s="161">
        <v>43830</v>
      </c>
      <c r="D149" s="161">
        <v>43859</v>
      </c>
      <c r="E149" s="162" t="s">
        <v>500</v>
      </c>
      <c r="F149" s="162" t="s">
        <v>501</v>
      </c>
      <c r="G149" s="163">
        <v>43</v>
      </c>
      <c r="H149" s="163">
        <v>1056.9141999999999</v>
      </c>
      <c r="I149" s="164" t="s">
        <v>270</v>
      </c>
    </row>
    <row r="150" spans="2:9" s="165" customFormat="1" x14ac:dyDescent="0.25">
      <c r="B150" s="160">
        <v>146</v>
      </c>
      <c r="C150" s="161">
        <v>45036</v>
      </c>
      <c r="D150" s="161">
        <v>0</v>
      </c>
      <c r="E150" s="162" t="s">
        <v>502</v>
      </c>
      <c r="F150" s="162" t="s">
        <v>503</v>
      </c>
      <c r="G150" s="163">
        <v>12</v>
      </c>
      <c r="H150" s="163">
        <v>424.8</v>
      </c>
      <c r="I150" s="164" t="s">
        <v>270</v>
      </c>
    </row>
    <row r="151" spans="2:9" s="165" customFormat="1" x14ac:dyDescent="0.25">
      <c r="B151" s="160">
        <v>147</v>
      </c>
      <c r="C151" s="161">
        <v>44162</v>
      </c>
      <c r="D151" s="161">
        <v>44187</v>
      </c>
      <c r="E151" s="162" t="s">
        <v>500</v>
      </c>
      <c r="F151" s="162" t="s">
        <v>504</v>
      </c>
      <c r="G151" s="163">
        <v>19</v>
      </c>
      <c r="H151" s="163">
        <v>28975</v>
      </c>
      <c r="I151" s="164" t="s">
        <v>270</v>
      </c>
    </row>
    <row r="152" spans="2:9" s="165" customFormat="1" x14ac:dyDescent="0.25">
      <c r="B152" s="160">
        <v>148</v>
      </c>
      <c r="C152" s="161">
        <v>43609</v>
      </c>
      <c r="D152" s="161">
        <v>43612</v>
      </c>
      <c r="E152" s="162" t="s">
        <v>505</v>
      </c>
      <c r="F152" s="162" t="s">
        <v>506</v>
      </c>
      <c r="G152" s="163">
        <v>41</v>
      </c>
      <c r="H152" s="163">
        <v>1451.4</v>
      </c>
      <c r="I152" s="164" t="s">
        <v>270</v>
      </c>
    </row>
    <row r="153" spans="2:9" s="165" customFormat="1" x14ac:dyDescent="0.25">
      <c r="B153" s="160">
        <v>149</v>
      </c>
      <c r="C153" s="161">
        <v>43609</v>
      </c>
      <c r="D153" s="161">
        <v>43612</v>
      </c>
      <c r="E153" s="162" t="s">
        <v>505</v>
      </c>
      <c r="F153" s="162" t="s">
        <v>507</v>
      </c>
      <c r="G153" s="163">
        <v>1</v>
      </c>
      <c r="H153" s="163">
        <v>29.5</v>
      </c>
      <c r="I153" s="164" t="s">
        <v>270</v>
      </c>
    </row>
    <row r="154" spans="2:9" s="165" customFormat="1" x14ac:dyDescent="0.25">
      <c r="B154" s="160">
        <v>150</v>
      </c>
      <c r="C154" s="161">
        <v>43609</v>
      </c>
      <c r="D154" s="161">
        <v>43612</v>
      </c>
      <c r="E154" s="162" t="s">
        <v>505</v>
      </c>
      <c r="F154" s="162" t="s">
        <v>508</v>
      </c>
      <c r="G154" s="163">
        <v>18</v>
      </c>
      <c r="H154" s="163">
        <v>1152</v>
      </c>
      <c r="I154" s="164" t="s">
        <v>270</v>
      </c>
    </row>
    <row r="155" spans="2:9" s="165" customFormat="1" x14ac:dyDescent="0.25">
      <c r="B155" s="160">
        <v>151</v>
      </c>
      <c r="C155" s="161">
        <v>44162</v>
      </c>
      <c r="D155" s="161">
        <v>44187</v>
      </c>
      <c r="E155" s="162" t="s">
        <v>509</v>
      </c>
      <c r="F155" s="162" t="s">
        <v>510</v>
      </c>
      <c r="G155" s="163">
        <v>145</v>
      </c>
      <c r="H155" s="163">
        <v>513.29999999999995</v>
      </c>
      <c r="I155" s="164" t="s">
        <v>270</v>
      </c>
    </row>
    <row r="156" spans="2:9" s="165" customFormat="1" x14ac:dyDescent="0.25">
      <c r="B156" s="160">
        <v>152</v>
      </c>
      <c r="C156" s="161">
        <v>44162</v>
      </c>
      <c r="D156" s="161">
        <v>44187</v>
      </c>
      <c r="E156" s="162" t="s">
        <v>509</v>
      </c>
      <c r="F156" s="162" t="s">
        <v>511</v>
      </c>
      <c r="G156" s="163">
        <v>409</v>
      </c>
      <c r="H156" s="163">
        <v>1833.9559999999999</v>
      </c>
      <c r="I156" s="164" t="s">
        <v>270</v>
      </c>
    </row>
    <row r="157" spans="2:9" s="165" customFormat="1" x14ac:dyDescent="0.25">
      <c r="B157" s="160">
        <v>153</v>
      </c>
      <c r="C157" s="161">
        <v>43609</v>
      </c>
      <c r="D157" s="161">
        <v>43612</v>
      </c>
      <c r="E157" s="162" t="s">
        <v>512</v>
      </c>
      <c r="F157" s="162" t="s">
        <v>513</v>
      </c>
      <c r="G157" s="163">
        <v>192</v>
      </c>
      <c r="H157" s="163">
        <v>543.74400000000003</v>
      </c>
      <c r="I157" s="164" t="s">
        <v>270</v>
      </c>
    </row>
    <row r="158" spans="2:9" s="165" customFormat="1" x14ac:dyDescent="0.25">
      <c r="B158" s="160">
        <v>154</v>
      </c>
      <c r="C158" s="161">
        <v>43252</v>
      </c>
      <c r="D158" s="161">
        <v>43253</v>
      </c>
      <c r="E158" s="162" t="s">
        <v>514</v>
      </c>
      <c r="F158" s="162" t="s">
        <v>515</v>
      </c>
      <c r="G158" s="163">
        <v>475</v>
      </c>
      <c r="H158" s="163">
        <v>952.85</v>
      </c>
      <c r="I158" s="164" t="s">
        <v>270</v>
      </c>
    </row>
    <row r="159" spans="2:9" s="165" customFormat="1" ht="16.5" customHeight="1" x14ac:dyDescent="0.25">
      <c r="B159" s="160">
        <v>155</v>
      </c>
      <c r="C159" s="161">
        <v>44162</v>
      </c>
      <c r="D159" s="161">
        <v>44187</v>
      </c>
      <c r="E159" s="162" t="s">
        <v>514</v>
      </c>
      <c r="F159" s="162" t="s">
        <v>516</v>
      </c>
      <c r="G159" s="163">
        <v>408</v>
      </c>
      <c r="H159" s="163">
        <v>866.59199999999998</v>
      </c>
      <c r="I159" s="164" t="s">
        <v>270</v>
      </c>
    </row>
    <row r="160" spans="2:9" s="165" customFormat="1" ht="16.5" customHeight="1" x14ac:dyDescent="0.25">
      <c r="B160" s="160">
        <v>156</v>
      </c>
      <c r="C160" s="161">
        <v>43252</v>
      </c>
      <c r="D160" s="161">
        <v>43254</v>
      </c>
      <c r="E160" s="162" t="s">
        <v>512</v>
      </c>
      <c r="F160" s="162" t="s">
        <v>517</v>
      </c>
      <c r="G160" s="163">
        <v>904</v>
      </c>
      <c r="H160" s="163">
        <v>3200.16</v>
      </c>
      <c r="I160" s="164" t="s">
        <v>270</v>
      </c>
    </row>
    <row r="161" spans="2:9" s="165" customFormat="1" ht="16.5" customHeight="1" x14ac:dyDescent="0.25">
      <c r="B161" s="160">
        <v>157</v>
      </c>
      <c r="C161" s="161">
        <v>45036</v>
      </c>
      <c r="D161" s="161">
        <v>43253</v>
      </c>
      <c r="E161" s="162" t="s">
        <v>518</v>
      </c>
      <c r="F161" s="162" t="s">
        <v>519</v>
      </c>
      <c r="G161" s="163">
        <v>6</v>
      </c>
      <c r="H161" s="163">
        <v>531</v>
      </c>
      <c r="I161" s="164" t="s">
        <v>270</v>
      </c>
    </row>
    <row r="162" spans="2:9" s="165" customFormat="1" ht="16.5" customHeight="1" x14ac:dyDescent="0.25">
      <c r="B162" s="160">
        <v>158</v>
      </c>
      <c r="C162" s="161">
        <v>43830</v>
      </c>
      <c r="D162" s="161">
        <v>43858</v>
      </c>
      <c r="E162" s="162" t="s">
        <v>520</v>
      </c>
      <c r="F162" s="162" t="s">
        <v>521</v>
      </c>
      <c r="G162" s="163">
        <v>6</v>
      </c>
      <c r="H162" s="163">
        <v>566.4</v>
      </c>
      <c r="I162" s="164" t="s">
        <v>270</v>
      </c>
    </row>
    <row r="163" spans="2:9" s="165" customFormat="1" ht="16.5" customHeight="1" x14ac:dyDescent="0.25">
      <c r="B163" s="160">
        <v>159</v>
      </c>
      <c r="C163" s="161">
        <v>43609</v>
      </c>
      <c r="D163" s="161">
        <v>43612</v>
      </c>
      <c r="E163" s="162" t="s">
        <v>522</v>
      </c>
      <c r="F163" s="162" t="s">
        <v>523</v>
      </c>
      <c r="G163" s="163">
        <v>2</v>
      </c>
      <c r="H163" s="163">
        <v>460.2</v>
      </c>
      <c r="I163" s="164" t="s">
        <v>270</v>
      </c>
    </row>
    <row r="164" spans="2:9" s="165" customFormat="1" ht="16.5" customHeight="1" x14ac:dyDescent="0.25">
      <c r="B164" s="160">
        <v>160</v>
      </c>
      <c r="C164" s="161">
        <v>43609</v>
      </c>
      <c r="D164" s="161">
        <v>43612</v>
      </c>
      <c r="E164" s="162" t="s">
        <v>522</v>
      </c>
      <c r="F164" s="162" t="s">
        <v>523</v>
      </c>
      <c r="G164" s="163">
        <v>2</v>
      </c>
      <c r="H164" s="163">
        <v>424.8</v>
      </c>
      <c r="I164" s="164" t="s">
        <v>270</v>
      </c>
    </row>
    <row r="165" spans="2:9" s="165" customFormat="1" ht="16.5" customHeight="1" x14ac:dyDescent="0.25">
      <c r="B165" s="160">
        <v>161</v>
      </c>
      <c r="C165" s="161">
        <v>43252</v>
      </c>
      <c r="D165" s="161">
        <v>43253</v>
      </c>
      <c r="E165" s="162" t="s">
        <v>524</v>
      </c>
      <c r="F165" s="162" t="s">
        <v>525</v>
      </c>
      <c r="G165" s="163">
        <v>1</v>
      </c>
      <c r="H165" s="163">
        <v>61</v>
      </c>
      <c r="I165" s="164" t="s">
        <v>270</v>
      </c>
    </row>
    <row r="166" spans="2:9" s="165" customFormat="1" ht="16.5" customHeight="1" x14ac:dyDescent="0.25">
      <c r="B166" s="160">
        <v>162</v>
      </c>
      <c r="C166" s="161">
        <v>44162</v>
      </c>
      <c r="D166" s="161">
        <v>44187</v>
      </c>
      <c r="E166" s="162" t="s">
        <v>524</v>
      </c>
      <c r="F166" s="162" t="s">
        <v>525</v>
      </c>
      <c r="G166" s="163">
        <v>19</v>
      </c>
      <c r="H166" s="163">
        <v>896.8</v>
      </c>
      <c r="I166" s="164" t="s">
        <v>270</v>
      </c>
    </row>
    <row r="167" spans="2:9" s="165" customFormat="1" ht="16.5" customHeight="1" x14ac:dyDescent="0.25">
      <c r="B167" s="160">
        <v>163</v>
      </c>
      <c r="C167" s="161">
        <v>45036</v>
      </c>
      <c r="D167" s="161">
        <v>43208</v>
      </c>
      <c r="E167" s="162" t="s">
        <v>526</v>
      </c>
      <c r="F167" s="162" t="s">
        <v>527</v>
      </c>
      <c r="G167" s="163">
        <v>1</v>
      </c>
      <c r="H167" s="163">
        <v>53.1</v>
      </c>
      <c r="I167" s="164" t="s">
        <v>270</v>
      </c>
    </row>
    <row r="168" spans="2:9" s="165" customFormat="1" ht="16.5" customHeight="1" x14ac:dyDescent="0.25">
      <c r="B168" s="160">
        <v>164</v>
      </c>
      <c r="C168" s="161">
        <v>43830</v>
      </c>
      <c r="D168" s="161">
        <v>43859</v>
      </c>
      <c r="E168" s="162" t="s">
        <v>528</v>
      </c>
      <c r="F168" s="162" t="s">
        <v>529</v>
      </c>
      <c r="G168" s="163">
        <v>5</v>
      </c>
      <c r="H168" s="163">
        <v>424.8</v>
      </c>
      <c r="I168" s="164" t="s">
        <v>270</v>
      </c>
    </row>
    <row r="169" spans="2:9" s="165" customFormat="1" ht="16.5" customHeight="1" x14ac:dyDescent="0.25">
      <c r="B169" s="160">
        <v>165</v>
      </c>
      <c r="C169" s="161">
        <v>43830</v>
      </c>
      <c r="D169" s="161">
        <v>43858</v>
      </c>
      <c r="E169" s="162" t="s">
        <v>530</v>
      </c>
      <c r="F169" s="162" t="s">
        <v>531</v>
      </c>
      <c r="G169" s="163">
        <v>1</v>
      </c>
      <c r="H169" s="163">
        <v>2183</v>
      </c>
      <c r="I169" s="164" t="s">
        <v>270</v>
      </c>
    </row>
    <row r="170" spans="2:9" s="165" customFormat="1" ht="16.5" customHeight="1" x14ac:dyDescent="0.25">
      <c r="B170" s="160">
        <v>166</v>
      </c>
      <c r="C170" s="161">
        <v>43830</v>
      </c>
      <c r="D170" s="161" t="b">
        <v>0</v>
      </c>
      <c r="E170" s="162" t="s">
        <v>532</v>
      </c>
      <c r="F170" s="162" t="s">
        <v>533</v>
      </c>
      <c r="G170" s="163">
        <v>1</v>
      </c>
      <c r="H170" s="163">
        <v>2183</v>
      </c>
      <c r="I170" s="164" t="s">
        <v>270</v>
      </c>
    </row>
    <row r="171" spans="2:9" s="165" customFormat="1" ht="16.5" customHeight="1" x14ac:dyDescent="0.25">
      <c r="B171" s="160">
        <v>167</v>
      </c>
      <c r="C171" s="161">
        <v>43830</v>
      </c>
      <c r="D171" s="161">
        <v>43858</v>
      </c>
      <c r="E171" s="162" t="s">
        <v>532</v>
      </c>
      <c r="F171" s="162" t="s">
        <v>534</v>
      </c>
      <c r="G171" s="163">
        <v>1</v>
      </c>
      <c r="H171" s="163">
        <v>4465.9931999999999</v>
      </c>
      <c r="I171" s="164" t="s">
        <v>270</v>
      </c>
    </row>
    <row r="172" spans="2:9" s="165" customFormat="1" ht="16.5" customHeight="1" x14ac:dyDescent="0.25">
      <c r="B172" s="160">
        <v>168</v>
      </c>
      <c r="C172" s="161">
        <v>43830</v>
      </c>
      <c r="D172" s="161">
        <v>43858</v>
      </c>
      <c r="E172" s="162" t="s">
        <v>535</v>
      </c>
      <c r="F172" s="162" t="s">
        <v>536</v>
      </c>
      <c r="G172" s="163">
        <v>3</v>
      </c>
      <c r="H172" s="163">
        <v>8885.58</v>
      </c>
      <c r="I172" s="164" t="s">
        <v>270</v>
      </c>
    </row>
    <row r="173" spans="2:9" s="165" customFormat="1" ht="16.5" customHeight="1" x14ac:dyDescent="0.25">
      <c r="B173" s="160">
        <v>169</v>
      </c>
      <c r="C173" s="161">
        <v>43830</v>
      </c>
      <c r="D173" s="161">
        <v>43858</v>
      </c>
      <c r="E173" s="162" t="s">
        <v>537</v>
      </c>
      <c r="F173" s="162" t="s">
        <v>538</v>
      </c>
      <c r="G173" s="163">
        <v>6</v>
      </c>
      <c r="H173" s="163">
        <v>22271.16</v>
      </c>
      <c r="I173" s="164" t="s">
        <v>270</v>
      </c>
    </row>
    <row r="174" spans="2:9" s="165" customFormat="1" ht="16.5" customHeight="1" x14ac:dyDescent="0.25">
      <c r="B174" s="160">
        <v>170</v>
      </c>
      <c r="C174" s="161">
        <v>43830</v>
      </c>
      <c r="D174" s="161">
        <v>43858</v>
      </c>
      <c r="E174" s="162" t="s">
        <v>539</v>
      </c>
      <c r="F174" s="162" t="s">
        <v>540</v>
      </c>
      <c r="G174" s="163">
        <v>5</v>
      </c>
      <c r="H174" s="163">
        <v>18559.3</v>
      </c>
      <c r="I174" s="164" t="s">
        <v>270</v>
      </c>
    </row>
    <row r="175" spans="2:9" s="165" customFormat="1" ht="16.5" customHeight="1" x14ac:dyDescent="0.25">
      <c r="B175" s="160">
        <v>171</v>
      </c>
      <c r="C175" s="161">
        <v>43830</v>
      </c>
      <c r="D175" s="161">
        <v>43858</v>
      </c>
      <c r="E175" s="162" t="s">
        <v>541</v>
      </c>
      <c r="F175" s="162" t="s">
        <v>542</v>
      </c>
      <c r="G175" s="163">
        <v>8</v>
      </c>
      <c r="H175" s="163">
        <v>29694.880000000001</v>
      </c>
      <c r="I175" s="164" t="s">
        <v>270</v>
      </c>
    </row>
    <row r="176" spans="2:9" s="165" customFormat="1" ht="16.5" customHeight="1" x14ac:dyDescent="0.25">
      <c r="B176" s="160">
        <v>172</v>
      </c>
      <c r="C176" s="161">
        <v>44162</v>
      </c>
      <c r="D176" s="161">
        <v>44187</v>
      </c>
      <c r="E176" s="162" t="s">
        <v>543</v>
      </c>
      <c r="F176" s="162" t="s">
        <v>544</v>
      </c>
      <c r="G176" s="163">
        <v>2</v>
      </c>
      <c r="H176" s="163">
        <v>6771.18</v>
      </c>
      <c r="I176" s="164" t="s">
        <v>270</v>
      </c>
    </row>
    <row r="177" spans="2:9" s="165" customFormat="1" ht="16.5" customHeight="1" x14ac:dyDescent="0.25">
      <c r="B177" s="160">
        <v>173</v>
      </c>
      <c r="C177" s="161">
        <v>43609</v>
      </c>
      <c r="D177" s="161">
        <v>43612</v>
      </c>
      <c r="E177" s="162" t="s">
        <v>545</v>
      </c>
      <c r="F177" s="162" t="s">
        <v>546</v>
      </c>
      <c r="G177" s="163">
        <v>2</v>
      </c>
      <c r="H177" s="163">
        <v>6771.18</v>
      </c>
      <c r="I177" s="164" t="s">
        <v>270</v>
      </c>
    </row>
    <row r="178" spans="2:9" s="165" customFormat="1" ht="16.5" customHeight="1" x14ac:dyDescent="0.25">
      <c r="B178" s="160">
        <v>174</v>
      </c>
      <c r="C178" s="161">
        <v>43252</v>
      </c>
      <c r="D178" s="161">
        <v>43253</v>
      </c>
      <c r="E178" s="162" t="s">
        <v>547</v>
      </c>
      <c r="F178" s="162" t="s">
        <v>548</v>
      </c>
      <c r="G178" s="163">
        <v>1</v>
      </c>
      <c r="H178" s="163">
        <v>3385.59</v>
      </c>
      <c r="I178" s="164" t="s">
        <v>270</v>
      </c>
    </row>
    <row r="179" spans="2:9" s="165" customFormat="1" ht="16.5" customHeight="1" x14ac:dyDescent="0.25">
      <c r="B179" s="160">
        <v>175</v>
      </c>
      <c r="C179" s="161">
        <v>45036</v>
      </c>
      <c r="D179" s="161">
        <v>43253</v>
      </c>
      <c r="E179" s="162" t="s">
        <v>549</v>
      </c>
      <c r="F179" s="162" t="s">
        <v>550</v>
      </c>
      <c r="G179" s="163">
        <v>6</v>
      </c>
      <c r="H179" s="163">
        <v>1062</v>
      </c>
      <c r="I179" s="164" t="s">
        <v>270</v>
      </c>
    </row>
    <row r="180" spans="2:9" s="165" customFormat="1" ht="16.5" customHeight="1" thickBot="1" x14ac:dyDescent="0.3">
      <c r="B180" s="160">
        <v>176</v>
      </c>
      <c r="C180" s="161">
        <v>43609</v>
      </c>
      <c r="D180" s="161">
        <v>43612</v>
      </c>
      <c r="E180" s="162" t="s">
        <v>551</v>
      </c>
      <c r="F180" s="162" t="s">
        <v>552</v>
      </c>
      <c r="G180" s="163">
        <v>4</v>
      </c>
      <c r="H180" s="163">
        <v>283.2</v>
      </c>
      <c r="I180" s="164" t="s">
        <v>270</v>
      </c>
    </row>
    <row r="181" spans="2:9" s="165" customFormat="1" ht="16.5" customHeight="1" thickBot="1" x14ac:dyDescent="0.3">
      <c r="B181" s="160"/>
      <c r="C181" s="161"/>
      <c r="D181" s="161"/>
      <c r="E181" s="162"/>
      <c r="F181" s="162"/>
      <c r="G181" s="163"/>
      <c r="H181" s="166">
        <f>SUM(H9:H180)</f>
        <v>604889.82138998434</v>
      </c>
      <c r="I181" s="164"/>
    </row>
    <row r="182" spans="2:9" ht="36.75" customHeight="1" x14ac:dyDescent="0.25">
      <c r="B182" s="202" t="s">
        <v>553</v>
      </c>
      <c r="C182" s="202"/>
      <c r="D182" s="202"/>
      <c r="E182" s="202"/>
      <c r="F182" s="202"/>
      <c r="G182" s="202"/>
      <c r="H182" s="202"/>
      <c r="I182" s="202"/>
    </row>
    <row r="183" spans="2:9" s="159" customFormat="1" ht="31.5" x14ac:dyDescent="0.25">
      <c r="B183" s="158" t="s">
        <v>260</v>
      </c>
      <c r="C183" s="158" t="s">
        <v>261</v>
      </c>
      <c r="D183" s="158" t="s">
        <v>262</v>
      </c>
      <c r="E183" s="158" t="s">
        <v>263</v>
      </c>
      <c r="F183" s="158" t="s">
        <v>264</v>
      </c>
      <c r="G183" s="158" t="s">
        <v>265</v>
      </c>
      <c r="H183" s="158" t="s">
        <v>266</v>
      </c>
      <c r="I183" s="158" t="s">
        <v>267</v>
      </c>
    </row>
    <row r="184" spans="2:9" s="169" customFormat="1" x14ac:dyDescent="0.25">
      <c r="B184" s="167">
        <v>1</v>
      </c>
      <c r="C184" s="161" t="s">
        <v>554</v>
      </c>
      <c r="D184" s="161">
        <v>44214</v>
      </c>
      <c r="E184" s="162" t="s">
        <v>555</v>
      </c>
      <c r="F184" s="162" t="s">
        <v>556</v>
      </c>
      <c r="G184" s="163">
        <v>12</v>
      </c>
      <c r="H184" s="163">
        <v>4248</v>
      </c>
      <c r="I184" s="168" t="s">
        <v>557</v>
      </c>
    </row>
    <row r="185" spans="2:9" s="169" customFormat="1" x14ac:dyDescent="0.25">
      <c r="B185" s="167">
        <v>2</v>
      </c>
      <c r="C185" s="161" t="s">
        <v>554</v>
      </c>
      <c r="D185" s="161">
        <v>44214</v>
      </c>
      <c r="E185" s="162" t="s">
        <v>558</v>
      </c>
      <c r="F185" s="162" t="s">
        <v>559</v>
      </c>
      <c r="G185" s="163">
        <v>12</v>
      </c>
      <c r="H185" s="163">
        <v>7080</v>
      </c>
      <c r="I185" s="168" t="s">
        <v>557</v>
      </c>
    </row>
    <row r="186" spans="2:9" s="169" customFormat="1" x14ac:dyDescent="0.25">
      <c r="B186" s="167">
        <v>3</v>
      </c>
      <c r="C186" s="161" t="s">
        <v>554</v>
      </c>
      <c r="D186" s="161">
        <v>44214</v>
      </c>
      <c r="E186" s="162" t="s">
        <v>560</v>
      </c>
      <c r="F186" s="162" t="s">
        <v>561</v>
      </c>
      <c r="G186" s="163">
        <v>12</v>
      </c>
      <c r="H186" s="163">
        <v>5664</v>
      </c>
      <c r="I186" s="168" t="s">
        <v>557</v>
      </c>
    </row>
    <row r="187" spans="2:9" s="169" customFormat="1" x14ac:dyDescent="0.25">
      <c r="B187" s="167">
        <v>4</v>
      </c>
      <c r="C187" s="161">
        <v>44180</v>
      </c>
      <c r="D187" s="161">
        <v>44187</v>
      </c>
      <c r="E187" s="162" t="s">
        <v>273</v>
      </c>
      <c r="F187" s="162" t="s">
        <v>562</v>
      </c>
      <c r="G187" s="163">
        <v>1</v>
      </c>
      <c r="H187" s="163">
        <v>678.5</v>
      </c>
      <c r="I187" s="168" t="s">
        <v>270</v>
      </c>
    </row>
    <row r="188" spans="2:9" s="169" customFormat="1" x14ac:dyDescent="0.25">
      <c r="B188" s="167">
        <v>5</v>
      </c>
      <c r="C188" s="161">
        <v>44180</v>
      </c>
      <c r="D188" s="161">
        <v>44187</v>
      </c>
      <c r="E188" s="162" t="s">
        <v>271</v>
      </c>
      <c r="F188" s="162" t="s">
        <v>563</v>
      </c>
      <c r="G188" s="163">
        <v>2</v>
      </c>
      <c r="H188" s="163">
        <v>1640.2</v>
      </c>
      <c r="I188" s="168" t="s">
        <v>270</v>
      </c>
    </row>
    <row r="189" spans="2:9" s="169" customFormat="1" ht="16.5" customHeight="1" x14ac:dyDescent="0.25">
      <c r="B189" s="167">
        <v>6</v>
      </c>
      <c r="C189" s="161">
        <v>44180</v>
      </c>
      <c r="D189" s="161">
        <v>44187</v>
      </c>
      <c r="E189" s="162" t="s">
        <v>564</v>
      </c>
      <c r="F189" s="162" t="s">
        <v>565</v>
      </c>
      <c r="G189" s="163">
        <v>2</v>
      </c>
      <c r="H189" s="163">
        <v>1711</v>
      </c>
      <c r="I189" s="168" t="s">
        <v>270</v>
      </c>
    </row>
    <row r="190" spans="2:9" s="169" customFormat="1" ht="16.5" customHeight="1" x14ac:dyDescent="0.25">
      <c r="B190" s="167">
        <v>7</v>
      </c>
      <c r="C190" s="161">
        <v>43830</v>
      </c>
      <c r="D190" s="161">
        <v>43858</v>
      </c>
      <c r="E190" s="162" t="s">
        <v>566</v>
      </c>
      <c r="F190" s="162" t="s">
        <v>567</v>
      </c>
      <c r="G190" s="163">
        <v>8</v>
      </c>
      <c r="H190" s="163">
        <v>4804.96</v>
      </c>
      <c r="I190" s="168" t="s">
        <v>270</v>
      </c>
    </row>
    <row r="191" spans="2:9" s="169" customFormat="1" ht="16.5" customHeight="1" x14ac:dyDescent="0.25">
      <c r="B191" s="167">
        <v>8</v>
      </c>
      <c r="C191" s="161">
        <v>45076</v>
      </c>
      <c r="D191" s="161">
        <v>43858</v>
      </c>
      <c r="E191" s="162" t="s">
        <v>568</v>
      </c>
      <c r="F191" s="162" t="s">
        <v>569</v>
      </c>
      <c r="G191" s="163">
        <v>3</v>
      </c>
      <c r="H191" s="163">
        <v>4109.9754000000003</v>
      </c>
      <c r="I191" s="168" t="s">
        <v>557</v>
      </c>
    </row>
    <row r="192" spans="2:9" s="169" customFormat="1" ht="16.5" customHeight="1" x14ac:dyDescent="0.25">
      <c r="B192" s="167">
        <v>9</v>
      </c>
      <c r="C192" s="161" t="s">
        <v>554</v>
      </c>
      <c r="D192" s="161">
        <v>44214</v>
      </c>
      <c r="E192" s="162" t="s">
        <v>570</v>
      </c>
      <c r="F192" s="162" t="s">
        <v>571</v>
      </c>
      <c r="G192" s="163">
        <v>18</v>
      </c>
      <c r="H192" s="163">
        <v>1274.4000000000001</v>
      </c>
      <c r="I192" s="168" t="s">
        <v>557</v>
      </c>
    </row>
    <row r="193" spans="2:9" s="169" customFormat="1" ht="16.5" customHeight="1" x14ac:dyDescent="0.25">
      <c r="B193" s="167">
        <v>10</v>
      </c>
      <c r="C193" s="161" t="s">
        <v>554</v>
      </c>
      <c r="D193" s="161">
        <v>44214</v>
      </c>
      <c r="E193" s="162" t="s">
        <v>572</v>
      </c>
      <c r="F193" s="162" t="s">
        <v>573</v>
      </c>
      <c r="G193" s="163">
        <v>24</v>
      </c>
      <c r="H193" s="163">
        <v>3115.2</v>
      </c>
      <c r="I193" s="168" t="s">
        <v>270</v>
      </c>
    </row>
    <row r="194" spans="2:9" s="169" customFormat="1" ht="16.5" customHeight="1" x14ac:dyDescent="0.25">
      <c r="B194" s="167">
        <v>11</v>
      </c>
      <c r="C194" s="161">
        <v>43252</v>
      </c>
      <c r="D194" s="161">
        <v>43254</v>
      </c>
      <c r="E194" s="162" t="s">
        <v>574</v>
      </c>
      <c r="F194" s="162" t="s">
        <v>575</v>
      </c>
      <c r="G194" s="163">
        <v>1</v>
      </c>
      <c r="H194" s="163">
        <v>1088.55</v>
      </c>
      <c r="I194" s="168" t="s">
        <v>270</v>
      </c>
    </row>
    <row r="195" spans="2:9" s="169" customFormat="1" ht="16.5" customHeight="1" x14ac:dyDescent="0.25">
      <c r="B195" s="167">
        <v>12</v>
      </c>
      <c r="C195" s="161">
        <v>44162</v>
      </c>
      <c r="D195" s="161">
        <v>44187</v>
      </c>
      <c r="E195" s="162" t="s">
        <v>576</v>
      </c>
      <c r="F195" s="162" t="s">
        <v>577</v>
      </c>
      <c r="G195" s="163">
        <v>2</v>
      </c>
      <c r="H195" s="163">
        <v>3345.3</v>
      </c>
      <c r="I195" s="168" t="s">
        <v>270</v>
      </c>
    </row>
    <row r="196" spans="2:9" s="169" customFormat="1" ht="16.5" customHeight="1" x14ac:dyDescent="0.25">
      <c r="B196" s="167">
        <v>13</v>
      </c>
      <c r="C196" s="161">
        <v>43318</v>
      </c>
      <c r="D196" s="161">
        <v>43319</v>
      </c>
      <c r="E196" s="162" t="s">
        <v>578</v>
      </c>
      <c r="F196" s="162" t="s">
        <v>579</v>
      </c>
      <c r="G196" s="163">
        <v>1</v>
      </c>
      <c r="H196" s="163">
        <v>1239</v>
      </c>
      <c r="I196" s="168" t="s">
        <v>270</v>
      </c>
    </row>
    <row r="197" spans="2:9" s="169" customFormat="1" ht="16.5" customHeight="1" x14ac:dyDescent="0.25">
      <c r="B197" s="167">
        <v>14</v>
      </c>
      <c r="C197" s="161">
        <v>43252</v>
      </c>
      <c r="D197" s="161">
        <v>43253</v>
      </c>
      <c r="E197" s="162" t="s">
        <v>580</v>
      </c>
      <c r="F197" s="162" t="s">
        <v>581</v>
      </c>
      <c r="G197" s="163">
        <v>1</v>
      </c>
      <c r="H197" s="163">
        <v>3540</v>
      </c>
      <c r="I197" s="168" t="s">
        <v>557</v>
      </c>
    </row>
    <row r="198" spans="2:9" s="169" customFormat="1" ht="16.5" customHeight="1" x14ac:dyDescent="0.25">
      <c r="B198" s="167">
        <v>15</v>
      </c>
      <c r="C198" s="161" t="s">
        <v>554</v>
      </c>
      <c r="D198" s="161">
        <v>44214</v>
      </c>
      <c r="E198" s="162" t="s">
        <v>582</v>
      </c>
      <c r="F198" s="162" t="s">
        <v>583</v>
      </c>
      <c r="G198" s="163">
        <v>15</v>
      </c>
      <c r="H198" s="163">
        <v>3540</v>
      </c>
      <c r="I198" s="164" t="s">
        <v>557</v>
      </c>
    </row>
    <row r="199" spans="2:9" s="169" customFormat="1" ht="16.5" customHeight="1" x14ac:dyDescent="0.25">
      <c r="B199" s="167">
        <v>16</v>
      </c>
      <c r="C199" s="161" t="s">
        <v>584</v>
      </c>
      <c r="D199" s="161">
        <v>43858</v>
      </c>
      <c r="E199" s="162" t="s">
        <v>585</v>
      </c>
      <c r="F199" s="162" t="s">
        <v>586</v>
      </c>
      <c r="G199" s="163">
        <v>17</v>
      </c>
      <c r="H199" s="163">
        <v>7141.36</v>
      </c>
      <c r="I199" s="164" t="s">
        <v>270</v>
      </c>
    </row>
    <row r="200" spans="2:9" s="169" customFormat="1" ht="16.5" customHeight="1" x14ac:dyDescent="0.25">
      <c r="B200" s="167">
        <v>17</v>
      </c>
      <c r="C200" s="161">
        <v>43252</v>
      </c>
      <c r="D200" s="161">
        <v>43253</v>
      </c>
      <c r="E200" s="162" t="s">
        <v>587</v>
      </c>
      <c r="F200" s="162" t="s">
        <v>588</v>
      </c>
      <c r="G200" s="163">
        <v>12</v>
      </c>
      <c r="H200" s="163">
        <v>2053.1999999999998</v>
      </c>
      <c r="I200" s="164" t="s">
        <v>557</v>
      </c>
    </row>
    <row r="201" spans="2:9" s="169" customFormat="1" x14ac:dyDescent="0.25">
      <c r="B201" s="167">
        <v>18</v>
      </c>
      <c r="C201" s="161" t="s">
        <v>554</v>
      </c>
      <c r="D201" s="161">
        <v>44214</v>
      </c>
      <c r="E201" s="162" t="s">
        <v>589</v>
      </c>
      <c r="F201" s="162" t="s">
        <v>590</v>
      </c>
      <c r="G201" s="163">
        <v>24</v>
      </c>
      <c r="H201" s="163">
        <v>1699.2</v>
      </c>
      <c r="I201" s="164" t="s">
        <v>270</v>
      </c>
    </row>
    <row r="202" spans="2:9" s="169" customFormat="1" x14ac:dyDescent="0.25">
      <c r="B202" s="167">
        <v>19</v>
      </c>
      <c r="C202" s="161">
        <v>44180</v>
      </c>
      <c r="D202" s="161">
        <v>44187</v>
      </c>
      <c r="E202" s="162" t="s">
        <v>591</v>
      </c>
      <c r="F202" s="162" t="s">
        <v>592</v>
      </c>
      <c r="G202" s="163">
        <v>12</v>
      </c>
      <c r="H202" s="163">
        <v>1047.8399999999999</v>
      </c>
      <c r="I202" s="164" t="s">
        <v>557</v>
      </c>
    </row>
    <row r="203" spans="2:9" s="169" customFormat="1" ht="15.75" x14ac:dyDescent="0.25">
      <c r="B203" s="167">
        <v>20</v>
      </c>
      <c r="C203" s="161" t="s">
        <v>584</v>
      </c>
      <c r="D203" s="161">
        <v>43858</v>
      </c>
      <c r="E203" s="162" t="s">
        <v>593</v>
      </c>
      <c r="F203" s="162" t="s">
        <v>594</v>
      </c>
      <c r="G203" s="163">
        <v>4</v>
      </c>
      <c r="H203" s="163">
        <v>4800.24</v>
      </c>
      <c r="I203" s="170" t="s">
        <v>270</v>
      </c>
    </row>
    <row r="204" spans="2:9" s="169" customFormat="1" ht="15.75" x14ac:dyDescent="0.25">
      <c r="B204" s="167">
        <v>21</v>
      </c>
      <c r="C204" s="161">
        <v>44980</v>
      </c>
      <c r="D204" s="161" t="s">
        <v>595</v>
      </c>
      <c r="E204" s="162" t="s">
        <v>596</v>
      </c>
      <c r="F204" s="162" t="s">
        <v>597</v>
      </c>
      <c r="G204" s="163">
        <v>3</v>
      </c>
      <c r="H204" s="163">
        <v>449.97</v>
      </c>
      <c r="I204" s="170" t="s">
        <v>270</v>
      </c>
    </row>
    <row r="205" spans="2:9" s="169" customFormat="1" ht="15.75" x14ac:dyDescent="0.25">
      <c r="B205" s="167">
        <v>22</v>
      </c>
      <c r="C205" s="161">
        <v>44980</v>
      </c>
      <c r="D205" s="161">
        <v>0</v>
      </c>
      <c r="E205" s="162" t="s">
        <v>598</v>
      </c>
      <c r="F205" s="162" t="s">
        <v>599</v>
      </c>
      <c r="G205" s="163">
        <v>3</v>
      </c>
      <c r="H205" s="163">
        <v>419.98</v>
      </c>
      <c r="I205" s="170" t="s">
        <v>270</v>
      </c>
    </row>
    <row r="206" spans="2:9" s="169" customFormat="1" ht="15.75" x14ac:dyDescent="0.25">
      <c r="B206" s="167">
        <v>23</v>
      </c>
      <c r="C206" s="161">
        <v>44980</v>
      </c>
      <c r="D206" s="161">
        <v>0</v>
      </c>
      <c r="E206" s="162" t="s">
        <v>600</v>
      </c>
      <c r="F206" s="162" t="s">
        <v>601</v>
      </c>
      <c r="G206" s="163">
        <v>3</v>
      </c>
      <c r="H206" s="163">
        <v>434.99</v>
      </c>
      <c r="I206" s="170" t="s">
        <v>382</v>
      </c>
    </row>
    <row r="207" spans="2:9" s="169" customFormat="1" x14ac:dyDescent="0.25">
      <c r="B207" s="167">
        <v>24</v>
      </c>
      <c r="C207" s="161">
        <v>44981</v>
      </c>
      <c r="D207" s="161">
        <v>0</v>
      </c>
      <c r="E207" s="162" t="s">
        <v>602</v>
      </c>
      <c r="F207" s="162" t="s">
        <v>603</v>
      </c>
      <c r="G207" s="163">
        <v>3</v>
      </c>
      <c r="H207" s="163">
        <v>2099.9499999999998</v>
      </c>
      <c r="I207" s="164" t="s">
        <v>382</v>
      </c>
    </row>
    <row r="208" spans="2:9" s="169" customFormat="1" x14ac:dyDescent="0.25">
      <c r="B208" s="167">
        <v>25</v>
      </c>
      <c r="C208" s="161">
        <v>44980</v>
      </c>
      <c r="D208" s="161">
        <v>0</v>
      </c>
      <c r="E208" s="162" t="s">
        <v>604</v>
      </c>
      <c r="F208" s="162" t="s">
        <v>605</v>
      </c>
      <c r="G208" s="163">
        <v>10</v>
      </c>
      <c r="H208" s="163">
        <v>2099.92</v>
      </c>
      <c r="I208" s="164" t="s">
        <v>382</v>
      </c>
    </row>
    <row r="209" spans="2:9" s="169" customFormat="1" x14ac:dyDescent="0.25">
      <c r="B209" s="167">
        <v>26</v>
      </c>
      <c r="C209" s="161">
        <v>44980</v>
      </c>
      <c r="D209" s="161">
        <v>0</v>
      </c>
      <c r="E209" s="162" t="s">
        <v>606</v>
      </c>
      <c r="F209" s="162" t="s">
        <v>607</v>
      </c>
      <c r="G209" s="163">
        <v>15</v>
      </c>
      <c r="H209" s="163">
        <v>2249.84</v>
      </c>
      <c r="I209" s="164" t="s">
        <v>382</v>
      </c>
    </row>
    <row r="210" spans="2:9" s="169" customFormat="1" x14ac:dyDescent="0.25">
      <c r="B210" s="167">
        <v>27</v>
      </c>
      <c r="C210" s="161">
        <v>44980</v>
      </c>
      <c r="D210" s="161">
        <v>0</v>
      </c>
      <c r="E210" s="162" t="s">
        <v>608</v>
      </c>
      <c r="F210" s="162" t="s">
        <v>609</v>
      </c>
      <c r="G210" s="163">
        <v>15</v>
      </c>
      <c r="H210" s="163">
        <v>2699.95</v>
      </c>
      <c r="I210" s="164" t="s">
        <v>382</v>
      </c>
    </row>
    <row r="211" spans="2:9" s="169" customFormat="1" x14ac:dyDescent="0.25">
      <c r="B211" s="167">
        <v>28</v>
      </c>
      <c r="C211" s="161">
        <v>44980</v>
      </c>
      <c r="D211" s="161">
        <v>0</v>
      </c>
      <c r="E211" s="162" t="s">
        <v>610</v>
      </c>
      <c r="F211" s="162" t="s">
        <v>611</v>
      </c>
      <c r="G211" s="163">
        <v>30</v>
      </c>
      <c r="H211" s="163">
        <v>5249.92</v>
      </c>
      <c r="I211" s="164" t="s">
        <v>270</v>
      </c>
    </row>
    <row r="212" spans="2:9" s="169" customFormat="1" x14ac:dyDescent="0.25">
      <c r="B212" s="167">
        <v>29</v>
      </c>
      <c r="C212" s="161">
        <v>44980</v>
      </c>
      <c r="D212" s="161">
        <v>0</v>
      </c>
      <c r="E212" s="162" t="s">
        <v>612</v>
      </c>
      <c r="F212" s="162" t="s">
        <v>613</v>
      </c>
      <c r="G212" s="163">
        <v>6</v>
      </c>
      <c r="H212" s="163">
        <v>2927.92</v>
      </c>
      <c r="I212" s="164" t="s">
        <v>270</v>
      </c>
    </row>
    <row r="213" spans="2:9" s="169" customFormat="1" x14ac:dyDescent="0.25">
      <c r="B213" s="167">
        <v>30</v>
      </c>
      <c r="C213" s="161">
        <v>44980</v>
      </c>
      <c r="D213" s="161">
        <v>0</v>
      </c>
      <c r="E213" s="162" t="s">
        <v>614</v>
      </c>
      <c r="F213" s="162" t="s">
        <v>615</v>
      </c>
      <c r="G213" s="163">
        <v>1</v>
      </c>
      <c r="H213" s="163">
        <v>559.95000000000005</v>
      </c>
      <c r="I213" s="164" t="s">
        <v>270</v>
      </c>
    </row>
    <row r="214" spans="2:9" s="169" customFormat="1" x14ac:dyDescent="0.25">
      <c r="B214" s="167">
        <v>31</v>
      </c>
      <c r="C214" s="161">
        <v>44980</v>
      </c>
      <c r="D214" s="161">
        <v>0</v>
      </c>
      <c r="E214" s="162" t="s">
        <v>616</v>
      </c>
      <c r="F214" s="162" t="s">
        <v>617</v>
      </c>
      <c r="G214" s="163">
        <v>1</v>
      </c>
      <c r="H214" s="163">
        <v>649.95000000000005</v>
      </c>
      <c r="I214" s="164" t="s">
        <v>323</v>
      </c>
    </row>
    <row r="215" spans="2:9" s="169" customFormat="1" x14ac:dyDescent="0.25">
      <c r="B215" s="167">
        <v>32</v>
      </c>
      <c r="C215" s="161">
        <v>44980</v>
      </c>
      <c r="D215" s="161">
        <v>0</v>
      </c>
      <c r="E215" s="162" t="s">
        <v>618</v>
      </c>
      <c r="F215" s="162" t="s">
        <v>619</v>
      </c>
      <c r="G215" s="163">
        <v>5</v>
      </c>
      <c r="H215" s="163">
        <v>1874.92</v>
      </c>
      <c r="I215" s="164" t="s">
        <v>270</v>
      </c>
    </row>
    <row r="216" spans="2:9" s="169" customFormat="1" x14ac:dyDescent="0.25">
      <c r="B216" s="167">
        <v>33</v>
      </c>
      <c r="C216" s="161">
        <v>44980</v>
      </c>
      <c r="D216" s="161">
        <v>0</v>
      </c>
      <c r="E216" s="162" t="s">
        <v>620</v>
      </c>
      <c r="F216" s="162" t="s">
        <v>621</v>
      </c>
      <c r="G216" s="163">
        <v>2</v>
      </c>
      <c r="H216" s="163">
        <v>560</v>
      </c>
      <c r="I216" s="164" t="s">
        <v>270</v>
      </c>
    </row>
    <row r="217" spans="2:9" s="169" customFormat="1" x14ac:dyDescent="0.25">
      <c r="B217" s="167">
        <v>34</v>
      </c>
      <c r="C217" s="161">
        <v>44980</v>
      </c>
      <c r="D217" s="161">
        <v>0</v>
      </c>
      <c r="E217" s="162" t="s">
        <v>622</v>
      </c>
      <c r="F217" s="162" t="s">
        <v>623</v>
      </c>
      <c r="G217" s="163">
        <v>2</v>
      </c>
      <c r="H217" s="163">
        <v>920</v>
      </c>
      <c r="I217" s="164" t="s">
        <v>270</v>
      </c>
    </row>
    <row r="218" spans="2:9" s="169" customFormat="1" x14ac:dyDescent="0.25">
      <c r="B218" s="167">
        <v>35</v>
      </c>
      <c r="C218" s="161">
        <v>44980</v>
      </c>
      <c r="D218" s="161">
        <v>0</v>
      </c>
      <c r="E218" s="162" t="s">
        <v>624</v>
      </c>
      <c r="F218" s="162" t="s">
        <v>625</v>
      </c>
      <c r="G218" s="163">
        <v>2</v>
      </c>
      <c r="H218" s="163">
        <v>96</v>
      </c>
      <c r="I218" s="164" t="s">
        <v>270</v>
      </c>
    </row>
    <row r="219" spans="2:9" s="169" customFormat="1" x14ac:dyDescent="0.25">
      <c r="B219" s="167">
        <v>36</v>
      </c>
      <c r="C219" s="161">
        <v>44980</v>
      </c>
      <c r="D219" s="161">
        <v>0</v>
      </c>
      <c r="E219" s="162" t="s">
        <v>626</v>
      </c>
      <c r="F219" s="162" t="s">
        <v>627</v>
      </c>
      <c r="G219" s="163">
        <v>1</v>
      </c>
      <c r="H219" s="163">
        <v>1724.95</v>
      </c>
      <c r="I219" s="164" t="s">
        <v>270</v>
      </c>
    </row>
    <row r="220" spans="2:9" s="169" customFormat="1" x14ac:dyDescent="0.25">
      <c r="B220" s="167">
        <v>37</v>
      </c>
      <c r="C220" s="161">
        <v>44980</v>
      </c>
      <c r="D220" s="161">
        <v>0</v>
      </c>
      <c r="E220" s="162" t="s">
        <v>628</v>
      </c>
      <c r="F220" s="162" t="s">
        <v>629</v>
      </c>
      <c r="G220" s="163">
        <v>2</v>
      </c>
      <c r="H220" s="163">
        <v>1039.96</v>
      </c>
      <c r="I220" s="164" t="s">
        <v>630</v>
      </c>
    </row>
    <row r="221" spans="2:9" s="169" customFormat="1" ht="15.75" thickBot="1" x14ac:dyDescent="0.3">
      <c r="B221" s="167">
        <v>38</v>
      </c>
      <c r="C221" s="161">
        <v>45013</v>
      </c>
      <c r="D221" s="161">
        <v>0</v>
      </c>
      <c r="E221" s="162" t="s">
        <v>631</v>
      </c>
      <c r="F221" s="162" t="s">
        <v>632</v>
      </c>
      <c r="G221" s="163">
        <v>150</v>
      </c>
      <c r="H221" s="163">
        <v>27439.02</v>
      </c>
      <c r="I221" s="164" t="s">
        <v>630</v>
      </c>
    </row>
    <row r="222" spans="2:9" s="176" customFormat="1" ht="21" thickBot="1" x14ac:dyDescent="0.35">
      <c r="B222" s="171"/>
      <c r="C222" s="172"/>
      <c r="D222" s="172"/>
      <c r="E222" s="172"/>
      <c r="F222" s="172"/>
      <c r="G222" s="173"/>
      <c r="H222" s="174">
        <f>SUM(H184:H221)</f>
        <v>117318.11539999998</v>
      </c>
      <c r="I222" s="175"/>
    </row>
    <row r="223" spans="2:9" ht="27" customHeight="1" x14ac:dyDescent="0.25">
      <c r="B223" s="206" t="s">
        <v>633</v>
      </c>
      <c r="C223" s="206"/>
      <c r="D223" s="206"/>
      <c r="E223" s="206"/>
      <c r="F223" s="206"/>
      <c r="G223" s="206"/>
      <c r="H223" s="206"/>
      <c r="I223" s="206"/>
    </row>
    <row r="224" spans="2:9" s="159" customFormat="1" ht="25.5" customHeight="1" x14ac:dyDescent="0.25">
      <c r="B224" s="158" t="s">
        <v>260</v>
      </c>
      <c r="C224" s="158" t="s">
        <v>261</v>
      </c>
      <c r="D224" s="158" t="s">
        <v>262</v>
      </c>
      <c r="E224" s="158" t="s">
        <v>263</v>
      </c>
      <c r="F224" s="158" t="s">
        <v>264</v>
      </c>
      <c r="G224" s="158" t="s">
        <v>265</v>
      </c>
      <c r="H224" s="158" t="s">
        <v>266</v>
      </c>
      <c r="I224" s="158" t="s">
        <v>267</v>
      </c>
    </row>
    <row r="225" spans="2:9" s="169" customFormat="1" x14ac:dyDescent="0.25">
      <c r="B225" s="160">
        <v>1</v>
      </c>
      <c r="C225" s="161">
        <v>44180</v>
      </c>
      <c r="D225" s="161">
        <v>44180</v>
      </c>
      <c r="E225" s="162" t="s">
        <v>634</v>
      </c>
      <c r="F225" s="162" t="s">
        <v>635</v>
      </c>
      <c r="G225" s="163">
        <v>40</v>
      </c>
      <c r="H225" s="163">
        <v>5192</v>
      </c>
      <c r="I225" s="164" t="s">
        <v>270</v>
      </c>
    </row>
    <row r="226" spans="2:9" s="169" customFormat="1" x14ac:dyDescent="0.25">
      <c r="B226" s="160">
        <v>2</v>
      </c>
      <c r="C226" s="161">
        <v>44180</v>
      </c>
      <c r="D226" s="161">
        <v>44180</v>
      </c>
      <c r="E226" s="162" t="s">
        <v>636</v>
      </c>
      <c r="F226" s="162" t="s">
        <v>637</v>
      </c>
      <c r="G226" s="163">
        <v>1</v>
      </c>
      <c r="H226" s="163">
        <v>702.1</v>
      </c>
      <c r="I226" s="164" t="s">
        <v>638</v>
      </c>
    </row>
    <row r="227" spans="2:9" s="169" customFormat="1" x14ac:dyDescent="0.25">
      <c r="B227" s="160">
        <v>3</v>
      </c>
      <c r="C227" s="161">
        <v>44014</v>
      </c>
      <c r="D227" s="161">
        <v>44014</v>
      </c>
      <c r="E227" s="162" t="s">
        <v>639</v>
      </c>
      <c r="F227" s="162" t="s">
        <v>640</v>
      </c>
      <c r="G227" s="163">
        <v>5</v>
      </c>
      <c r="H227" s="163">
        <v>3245</v>
      </c>
      <c r="I227" s="164" t="s">
        <v>270</v>
      </c>
    </row>
    <row r="228" spans="2:9" s="169" customFormat="1" x14ac:dyDescent="0.25">
      <c r="B228" s="160">
        <v>4</v>
      </c>
      <c r="C228" s="161">
        <v>44018</v>
      </c>
      <c r="D228" s="161">
        <v>44018</v>
      </c>
      <c r="E228" s="162" t="s">
        <v>641</v>
      </c>
      <c r="F228" s="162" t="s">
        <v>642</v>
      </c>
      <c r="G228" s="163">
        <v>1</v>
      </c>
      <c r="H228" s="163">
        <v>550</v>
      </c>
      <c r="I228" s="164" t="s">
        <v>323</v>
      </c>
    </row>
    <row r="229" spans="2:9" s="169" customFormat="1" x14ac:dyDescent="0.25">
      <c r="B229" s="160">
        <v>5</v>
      </c>
      <c r="C229" s="161">
        <v>44019</v>
      </c>
      <c r="D229" s="161">
        <v>44019</v>
      </c>
      <c r="E229" s="162" t="s">
        <v>643</v>
      </c>
      <c r="F229" s="162" t="s">
        <v>644</v>
      </c>
      <c r="G229" s="163">
        <v>9</v>
      </c>
      <c r="H229" s="163">
        <v>1752.3</v>
      </c>
      <c r="I229" s="164" t="s">
        <v>645</v>
      </c>
    </row>
    <row r="230" spans="2:9" s="169" customFormat="1" x14ac:dyDescent="0.25">
      <c r="B230" s="160">
        <v>6</v>
      </c>
      <c r="C230" s="161">
        <v>44180</v>
      </c>
      <c r="D230" s="161">
        <v>44180</v>
      </c>
      <c r="E230" s="162" t="s">
        <v>646</v>
      </c>
      <c r="F230" s="162" t="s">
        <v>647</v>
      </c>
      <c r="G230" s="163">
        <v>7</v>
      </c>
      <c r="H230" s="163">
        <v>1610.7</v>
      </c>
      <c r="I230" s="164" t="s">
        <v>270</v>
      </c>
    </row>
    <row r="231" spans="2:9" s="169" customFormat="1" x14ac:dyDescent="0.25">
      <c r="B231" s="160">
        <v>7</v>
      </c>
      <c r="C231" s="161">
        <v>44180</v>
      </c>
      <c r="D231" s="161">
        <v>44180</v>
      </c>
      <c r="E231" s="162" t="s">
        <v>648</v>
      </c>
      <c r="F231" s="162" t="s">
        <v>649</v>
      </c>
      <c r="G231" s="163">
        <v>10</v>
      </c>
      <c r="H231" s="163">
        <v>2112.1999999999998</v>
      </c>
      <c r="I231" s="164" t="s">
        <v>650</v>
      </c>
    </row>
    <row r="232" spans="2:9" s="169" customFormat="1" x14ac:dyDescent="0.25">
      <c r="B232" s="160">
        <v>8</v>
      </c>
      <c r="C232" s="161">
        <v>44180</v>
      </c>
      <c r="D232" s="161">
        <v>44180</v>
      </c>
      <c r="E232" s="162" t="s">
        <v>651</v>
      </c>
      <c r="F232" s="162" t="s">
        <v>652</v>
      </c>
      <c r="G232" s="163">
        <v>4</v>
      </c>
      <c r="H232" s="163">
        <v>2100.4</v>
      </c>
      <c r="I232" s="164" t="s">
        <v>638</v>
      </c>
    </row>
    <row r="233" spans="2:9" s="169" customFormat="1" x14ac:dyDescent="0.25">
      <c r="B233" s="160">
        <v>9</v>
      </c>
      <c r="C233" s="161">
        <v>44180</v>
      </c>
      <c r="D233" s="161">
        <v>44180</v>
      </c>
      <c r="E233" s="162" t="s">
        <v>653</v>
      </c>
      <c r="F233" s="162" t="s">
        <v>654</v>
      </c>
      <c r="G233" s="163">
        <v>34</v>
      </c>
      <c r="H233" s="163">
        <v>17492.32</v>
      </c>
      <c r="I233" s="164" t="s">
        <v>638</v>
      </c>
    </row>
    <row r="234" spans="2:9" s="169" customFormat="1" ht="15.75" x14ac:dyDescent="0.25">
      <c r="B234" s="160">
        <v>10</v>
      </c>
      <c r="C234" s="161">
        <v>44162</v>
      </c>
      <c r="D234" s="161">
        <v>44162</v>
      </c>
      <c r="E234" s="162" t="s">
        <v>655</v>
      </c>
      <c r="F234" s="162" t="s">
        <v>656</v>
      </c>
      <c r="G234" s="163">
        <v>1</v>
      </c>
      <c r="H234" s="163">
        <v>2442.6</v>
      </c>
      <c r="I234" s="170" t="s">
        <v>657</v>
      </c>
    </row>
    <row r="235" spans="2:9" s="169" customFormat="1" ht="15.75" x14ac:dyDescent="0.25">
      <c r="B235" s="160">
        <v>11</v>
      </c>
      <c r="C235" s="161">
        <v>43252</v>
      </c>
      <c r="D235" s="161">
        <v>43252</v>
      </c>
      <c r="E235" s="162" t="s">
        <v>658</v>
      </c>
      <c r="F235" s="162" t="s">
        <v>659</v>
      </c>
      <c r="G235" s="163">
        <v>285</v>
      </c>
      <c r="H235" s="163">
        <v>4703.4799999999996</v>
      </c>
      <c r="I235" s="170" t="s">
        <v>270</v>
      </c>
    </row>
    <row r="236" spans="2:9" s="169" customFormat="1" ht="15.75" x14ac:dyDescent="0.25">
      <c r="B236" s="160">
        <v>12</v>
      </c>
      <c r="C236" s="161">
        <v>44180</v>
      </c>
      <c r="D236" s="161">
        <v>44180</v>
      </c>
      <c r="E236" s="162" t="s">
        <v>660</v>
      </c>
      <c r="F236" s="162" t="s">
        <v>661</v>
      </c>
      <c r="G236" s="163">
        <v>3</v>
      </c>
      <c r="H236" s="163">
        <v>353.96460000000002</v>
      </c>
      <c r="I236" s="170" t="s">
        <v>270</v>
      </c>
    </row>
    <row r="237" spans="2:9" s="169" customFormat="1" ht="15.75" x14ac:dyDescent="0.25">
      <c r="B237" s="160">
        <v>13</v>
      </c>
      <c r="C237" s="161">
        <v>44180</v>
      </c>
      <c r="D237" s="161">
        <v>44180</v>
      </c>
      <c r="E237" s="162" t="s">
        <v>662</v>
      </c>
      <c r="F237" s="162" t="s">
        <v>663</v>
      </c>
      <c r="G237" s="163">
        <v>3</v>
      </c>
      <c r="H237" s="163">
        <v>513.29999999999995</v>
      </c>
      <c r="I237" s="170" t="s">
        <v>270</v>
      </c>
    </row>
    <row r="238" spans="2:9" s="169" customFormat="1" ht="15.75" x14ac:dyDescent="0.25">
      <c r="B238" s="160">
        <v>14</v>
      </c>
      <c r="C238" s="161">
        <v>45005</v>
      </c>
      <c r="D238" s="161">
        <v>45005</v>
      </c>
      <c r="E238" s="162" t="s">
        <v>664</v>
      </c>
      <c r="F238" s="162" t="s">
        <v>665</v>
      </c>
      <c r="G238" s="163">
        <v>15</v>
      </c>
      <c r="H238" s="163">
        <v>4750</v>
      </c>
      <c r="I238" s="170" t="s">
        <v>270</v>
      </c>
    </row>
    <row r="239" spans="2:9" s="169" customFormat="1" ht="15.75" x14ac:dyDescent="0.25">
      <c r="B239" s="160">
        <v>15</v>
      </c>
      <c r="C239" s="161">
        <v>45005</v>
      </c>
      <c r="D239" s="161">
        <v>45005</v>
      </c>
      <c r="E239" s="162" t="s">
        <v>664</v>
      </c>
      <c r="F239" s="162" t="s">
        <v>666</v>
      </c>
      <c r="G239" s="163">
        <v>6</v>
      </c>
      <c r="H239" s="163">
        <v>1463.2</v>
      </c>
      <c r="I239" s="170" t="s">
        <v>270</v>
      </c>
    </row>
    <row r="240" spans="2:9" s="169" customFormat="1" ht="15.75" x14ac:dyDescent="0.25">
      <c r="B240" s="160">
        <v>16</v>
      </c>
      <c r="C240" s="161">
        <v>45005</v>
      </c>
      <c r="D240" s="161">
        <v>45005</v>
      </c>
      <c r="E240" s="162" t="s">
        <v>667</v>
      </c>
      <c r="F240" s="162" t="s">
        <v>668</v>
      </c>
      <c r="G240" s="163">
        <v>8</v>
      </c>
      <c r="H240" s="163">
        <v>3510.5</v>
      </c>
      <c r="I240" s="170" t="s">
        <v>270</v>
      </c>
    </row>
    <row r="241" spans="2:9" s="169" customFormat="1" ht="15.75" x14ac:dyDescent="0.25">
      <c r="B241" s="160">
        <v>17</v>
      </c>
      <c r="C241" s="161">
        <v>45005</v>
      </c>
      <c r="D241" s="161">
        <v>45005</v>
      </c>
      <c r="E241" s="162" t="s">
        <v>669</v>
      </c>
      <c r="F241" s="162" t="s">
        <v>670</v>
      </c>
      <c r="G241" s="163">
        <v>40</v>
      </c>
      <c r="H241" s="163">
        <v>4332.96</v>
      </c>
      <c r="I241" s="170" t="s">
        <v>638</v>
      </c>
    </row>
    <row r="242" spans="2:9" s="169" customFormat="1" ht="15.75" x14ac:dyDescent="0.25">
      <c r="B242" s="160">
        <v>18</v>
      </c>
      <c r="C242" s="161">
        <v>45005</v>
      </c>
      <c r="D242" s="161">
        <v>45005</v>
      </c>
      <c r="E242" s="162" t="s">
        <v>671</v>
      </c>
      <c r="F242" s="162" t="s">
        <v>672</v>
      </c>
      <c r="G242" s="163">
        <v>12</v>
      </c>
      <c r="H242" s="163">
        <v>13452</v>
      </c>
      <c r="I242" s="170" t="s">
        <v>638</v>
      </c>
    </row>
    <row r="243" spans="2:9" ht="15.75" x14ac:dyDescent="0.25">
      <c r="B243" s="160">
        <v>19</v>
      </c>
      <c r="C243" s="161">
        <v>45005</v>
      </c>
      <c r="D243" s="161">
        <v>45005</v>
      </c>
      <c r="E243" s="162" t="s">
        <v>673</v>
      </c>
      <c r="F243" s="162" t="s">
        <v>674</v>
      </c>
      <c r="G243" s="163">
        <v>12</v>
      </c>
      <c r="H243" s="163">
        <v>1221.3</v>
      </c>
      <c r="I243" s="170" t="s">
        <v>270</v>
      </c>
    </row>
    <row r="244" spans="2:9" ht="15.75" x14ac:dyDescent="0.25">
      <c r="B244" s="160">
        <v>20</v>
      </c>
      <c r="C244" s="161">
        <v>45005</v>
      </c>
      <c r="D244" s="161">
        <v>45005</v>
      </c>
      <c r="E244" s="162" t="s">
        <v>675</v>
      </c>
      <c r="F244" s="162" t="s">
        <v>676</v>
      </c>
      <c r="G244" s="163">
        <v>4</v>
      </c>
      <c r="H244" s="163">
        <v>590</v>
      </c>
      <c r="I244" s="170" t="s">
        <v>270</v>
      </c>
    </row>
    <row r="245" spans="2:9" ht="15.75" x14ac:dyDescent="0.25">
      <c r="B245" s="160">
        <v>21</v>
      </c>
      <c r="C245" s="161">
        <v>45005</v>
      </c>
      <c r="D245" s="161">
        <v>45005</v>
      </c>
      <c r="E245" s="162" t="s">
        <v>677</v>
      </c>
      <c r="F245" s="162" t="s">
        <v>678</v>
      </c>
      <c r="G245" s="163">
        <v>6</v>
      </c>
      <c r="H245" s="163">
        <v>2194.8000000000002</v>
      </c>
      <c r="I245" s="170" t="s">
        <v>270</v>
      </c>
    </row>
    <row r="246" spans="2:9" ht="15.75" x14ac:dyDescent="0.25">
      <c r="B246" s="160">
        <v>22</v>
      </c>
      <c r="C246" s="161">
        <v>45005</v>
      </c>
      <c r="D246" s="161">
        <v>45005</v>
      </c>
      <c r="E246" s="162" t="s">
        <v>651</v>
      </c>
      <c r="F246" s="162" t="s">
        <v>679</v>
      </c>
      <c r="G246" s="163">
        <v>8</v>
      </c>
      <c r="H246" s="163">
        <v>1982.4</v>
      </c>
      <c r="I246" s="170" t="s">
        <v>270</v>
      </c>
    </row>
    <row r="247" spans="2:9" ht="15.75" x14ac:dyDescent="0.25">
      <c r="B247" s="160">
        <v>23</v>
      </c>
      <c r="C247" s="161">
        <v>45005</v>
      </c>
      <c r="D247" s="161">
        <v>45005</v>
      </c>
      <c r="E247" s="162" t="s">
        <v>680</v>
      </c>
      <c r="F247" s="162" t="s">
        <v>681</v>
      </c>
      <c r="G247" s="163">
        <v>8</v>
      </c>
      <c r="H247" s="163">
        <v>1982.4</v>
      </c>
      <c r="I247" s="170" t="s">
        <v>270</v>
      </c>
    </row>
    <row r="248" spans="2:9" ht="16.5" thickBot="1" x14ac:dyDescent="0.3">
      <c r="B248" s="160">
        <v>24</v>
      </c>
      <c r="C248" s="161">
        <v>45005</v>
      </c>
      <c r="D248" s="161">
        <v>45005</v>
      </c>
      <c r="E248" s="162" t="s">
        <v>682</v>
      </c>
      <c r="F248" s="162" t="s">
        <v>683</v>
      </c>
      <c r="G248" s="163">
        <v>5</v>
      </c>
      <c r="H248" s="163">
        <v>1180</v>
      </c>
      <c r="I248" s="170" t="s">
        <v>270</v>
      </c>
    </row>
    <row r="249" spans="2:9" ht="21" thickBot="1" x14ac:dyDescent="0.35">
      <c r="B249" s="160"/>
      <c r="C249" s="165"/>
      <c r="D249" s="165"/>
      <c r="E249" s="165"/>
      <c r="F249" s="165"/>
      <c r="G249" s="177"/>
      <c r="H249" s="178">
        <f>SUM(H225:H248)</f>
        <v>79429.924599999998</v>
      </c>
      <c r="I249" s="165"/>
    </row>
    <row r="250" spans="2:9" ht="28.5" customHeight="1" x14ac:dyDescent="0.25">
      <c r="B250" s="206" t="s">
        <v>684</v>
      </c>
      <c r="C250" s="206"/>
      <c r="D250" s="206"/>
      <c r="E250" s="206"/>
      <c r="F250" s="206"/>
      <c r="G250" s="206"/>
      <c r="H250" s="206"/>
      <c r="I250" s="206"/>
    </row>
    <row r="251" spans="2:9" s="159" customFormat="1" ht="28.5" customHeight="1" x14ac:dyDescent="0.25">
      <c r="B251" s="158" t="s">
        <v>260</v>
      </c>
      <c r="C251" s="158" t="s">
        <v>261</v>
      </c>
      <c r="D251" s="158" t="s">
        <v>262</v>
      </c>
      <c r="E251" s="158" t="s">
        <v>263</v>
      </c>
      <c r="F251" s="158" t="s">
        <v>264</v>
      </c>
      <c r="G251" s="158" t="s">
        <v>265</v>
      </c>
      <c r="H251" s="158" t="s">
        <v>266</v>
      </c>
      <c r="I251" s="158" t="s">
        <v>267</v>
      </c>
    </row>
    <row r="252" spans="2:9" s="169" customFormat="1" x14ac:dyDescent="0.25">
      <c r="B252" s="160">
        <v>1</v>
      </c>
      <c r="C252" s="179">
        <v>43830</v>
      </c>
      <c r="D252" s="179">
        <v>43830</v>
      </c>
      <c r="E252" s="180" t="s">
        <v>685</v>
      </c>
      <c r="F252" s="180" t="s">
        <v>686</v>
      </c>
      <c r="G252" s="181">
        <v>5</v>
      </c>
      <c r="H252" s="181">
        <v>4495.8</v>
      </c>
      <c r="I252" s="164" t="s">
        <v>270</v>
      </c>
    </row>
    <row r="253" spans="2:9" s="169" customFormat="1" x14ac:dyDescent="0.25">
      <c r="B253" s="160">
        <v>2</v>
      </c>
      <c r="C253" s="179">
        <v>43252</v>
      </c>
      <c r="D253" s="179">
        <v>43252</v>
      </c>
      <c r="E253" s="180" t="s">
        <v>687</v>
      </c>
      <c r="F253" s="180" t="s">
        <v>688</v>
      </c>
      <c r="G253" s="181">
        <v>1</v>
      </c>
      <c r="H253" s="181">
        <v>859.04</v>
      </c>
      <c r="I253" s="164" t="s">
        <v>270</v>
      </c>
    </row>
    <row r="254" spans="2:9" s="169" customFormat="1" x14ac:dyDescent="0.25">
      <c r="B254" s="160">
        <v>3</v>
      </c>
      <c r="C254" s="179">
        <v>44180</v>
      </c>
      <c r="D254" s="179">
        <v>44180</v>
      </c>
      <c r="E254" s="180" t="s">
        <v>689</v>
      </c>
      <c r="F254" s="180" t="s">
        <v>690</v>
      </c>
      <c r="G254" s="181">
        <v>6</v>
      </c>
      <c r="H254" s="181">
        <v>4602</v>
      </c>
      <c r="I254" s="164" t="s">
        <v>691</v>
      </c>
    </row>
    <row r="255" spans="2:9" s="169" customFormat="1" x14ac:dyDescent="0.25">
      <c r="B255" s="160">
        <v>4</v>
      </c>
      <c r="C255" s="179">
        <v>43252</v>
      </c>
      <c r="D255" s="179">
        <v>43252</v>
      </c>
      <c r="E255" s="180" t="s">
        <v>692</v>
      </c>
      <c r="F255" s="180" t="s">
        <v>693</v>
      </c>
      <c r="G255" s="181">
        <v>74</v>
      </c>
      <c r="H255" s="181">
        <v>698.56</v>
      </c>
      <c r="I255" s="164" t="s">
        <v>270</v>
      </c>
    </row>
    <row r="256" spans="2:9" s="169" customFormat="1" x14ac:dyDescent="0.25">
      <c r="B256" s="160">
        <v>5</v>
      </c>
      <c r="C256" s="179">
        <v>44180</v>
      </c>
      <c r="D256" s="179">
        <v>44180</v>
      </c>
      <c r="E256" s="180" t="s">
        <v>694</v>
      </c>
      <c r="F256" s="180" t="s">
        <v>695</v>
      </c>
      <c r="G256" s="181">
        <v>14</v>
      </c>
      <c r="H256" s="181">
        <v>5121.2</v>
      </c>
      <c r="I256" s="164" t="s">
        <v>650</v>
      </c>
    </row>
    <row r="257" spans="2:9" s="169" customFormat="1" x14ac:dyDescent="0.25">
      <c r="B257" s="160">
        <v>6</v>
      </c>
      <c r="C257" s="179">
        <v>44180</v>
      </c>
      <c r="D257" s="179">
        <v>44180</v>
      </c>
      <c r="E257" s="180" t="s">
        <v>696</v>
      </c>
      <c r="F257" s="180" t="s">
        <v>697</v>
      </c>
      <c r="G257" s="181">
        <v>7</v>
      </c>
      <c r="H257" s="181">
        <v>5451.6</v>
      </c>
      <c r="I257" s="164" t="s">
        <v>270</v>
      </c>
    </row>
    <row r="258" spans="2:9" s="169" customFormat="1" x14ac:dyDescent="0.25">
      <c r="B258" s="160">
        <v>7</v>
      </c>
      <c r="C258" s="179">
        <v>44020</v>
      </c>
      <c r="D258" s="179">
        <v>44020</v>
      </c>
      <c r="E258" s="180" t="s">
        <v>698</v>
      </c>
      <c r="F258" s="180" t="s">
        <v>699</v>
      </c>
      <c r="G258" s="181">
        <v>8</v>
      </c>
      <c r="H258" s="181">
        <v>46256</v>
      </c>
      <c r="I258" s="164" t="s">
        <v>270</v>
      </c>
    </row>
    <row r="259" spans="2:9" s="169" customFormat="1" x14ac:dyDescent="0.25">
      <c r="B259" s="160">
        <v>8</v>
      </c>
      <c r="C259" s="179">
        <v>44020</v>
      </c>
      <c r="D259" s="179">
        <v>44020</v>
      </c>
      <c r="E259" s="180" t="s">
        <v>700</v>
      </c>
      <c r="F259" s="180" t="s">
        <v>701</v>
      </c>
      <c r="G259" s="181">
        <v>4</v>
      </c>
      <c r="H259" s="181">
        <v>21240</v>
      </c>
      <c r="I259" s="164" t="s">
        <v>270</v>
      </c>
    </row>
    <row r="260" spans="2:9" s="169" customFormat="1" x14ac:dyDescent="0.25">
      <c r="B260" s="160">
        <v>9</v>
      </c>
      <c r="C260" s="179">
        <v>44180</v>
      </c>
      <c r="D260" s="179">
        <v>44180</v>
      </c>
      <c r="E260" s="180" t="s">
        <v>702</v>
      </c>
      <c r="F260" s="180" t="s">
        <v>703</v>
      </c>
      <c r="G260" s="181">
        <v>4</v>
      </c>
      <c r="H260" s="181">
        <v>896.8</v>
      </c>
      <c r="I260" s="164" t="s">
        <v>270</v>
      </c>
    </row>
    <row r="261" spans="2:9" s="169" customFormat="1" x14ac:dyDescent="0.25">
      <c r="B261" s="160">
        <v>10</v>
      </c>
      <c r="C261" s="179">
        <v>45068</v>
      </c>
      <c r="D261" s="179">
        <v>45068</v>
      </c>
      <c r="E261" s="180" t="s">
        <v>704</v>
      </c>
      <c r="F261" s="180" t="s">
        <v>705</v>
      </c>
      <c r="G261" s="181">
        <v>1</v>
      </c>
      <c r="H261" s="181">
        <v>2566.5</v>
      </c>
      <c r="I261" s="164" t="s">
        <v>270</v>
      </c>
    </row>
    <row r="262" spans="2:9" s="169" customFormat="1" x14ac:dyDescent="0.25">
      <c r="B262" s="160">
        <v>11</v>
      </c>
      <c r="C262" s="179">
        <v>45068</v>
      </c>
      <c r="D262" s="179">
        <v>45068</v>
      </c>
      <c r="E262" s="180" t="s">
        <v>706</v>
      </c>
      <c r="F262" s="180" t="s">
        <v>707</v>
      </c>
      <c r="G262" s="181">
        <v>6</v>
      </c>
      <c r="H262" s="181">
        <v>1878.68</v>
      </c>
      <c r="I262" s="164" t="s">
        <v>270</v>
      </c>
    </row>
    <row r="263" spans="2:9" s="169" customFormat="1" x14ac:dyDescent="0.25">
      <c r="B263" s="160">
        <v>12</v>
      </c>
      <c r="C263" s="179">
        <v>45068</v>
      </c>
      <c r="D263" s="179">
        <v>45068</v>
      </c>
      <c r="E263" s="180" t="s">
        <v>708</v>
      </c>
      <c r="F263" s="180" t="s">
        <v>709</v>
      </c>
      <c r="G263" s="181">
        <v>2</v>
      </c>
      <c r="H263" s="181">
        <v>4568.37</v>
      </c>
      <c r="I263" s="164" t="s">
        <v>270</v>
      </c>
    </row>
    <row r="264" spans="2:9" s="169" customFormat="1" x14ac:dyDescent="0.25">
      <c r="B264" s="160">
        <v>13</v>
      </c>
      <c r="C264" s="179">
        <v>45068</v>
      </c>
      <c r="D264" s="179">
        <v>45068</v>
      </c>
      <c r="E264" s="180" t="s">
        <v>687</v>
      </c>
      <c r="F264" s="180" t="s">
        <v>710</v>
      </c>
      <c r="G264" s="181">
        <v>10</v>
      </c>
      <c r="H264" s="181">
        <v>7049.32</v>
      </c>
      <c r="I264" s="164" t="s">
        <v>270</v>
      </c>
    </row>
    <row r="265" spans="2:9" s="169" customFormat="1" x14ac:dyDescent="0.25">
      <c r="B265" s="160">
        <v>14</v>
      </c>
      <c r="C265" s="179">
        <v>45065</v>
      </c>
      <c r="D265" s="179">
        <v>45065</v>
      </c>
      <c r="E265" s="180" t="s">
        <v>711</v>
      </c>
      <c r="F265" s="180" t="s">
        <v>710</v>
      </c>
      <c r="G265" s="181">
        <v>10</v>
      </c>
      <c r="H265" s="181">
        <v>8550</v>
      </c>
      <c r="I265" s="164" t="s">
        <v>270</v>
      </c>
    </row>
    <row r="266" spans="2:9" s="169" customFormat="1" ht="15.75" thickBot="1" x14ac:dyDescent="0.3">
      <c r="B266" s="160"/>
      <c r="C266" s="182"/>
      <c r="D266" s="179"/>
      <c r="E266" s="162"/>
      <c r="F266" s="183"/>
      <c r="G266" s="163"/>
      <c r="H266" s="163"/>
      <c r="I266" s="168"/>
    </row>
    <row r="267" spans="2:9" ht="21" thickBot="1" x14ac:dyDescent="0.35">
      <c r="C267" s="159"/>
      <c r="D267" s="159"/>
      <c r="G267" s="184"/>
      <c r="H267" s="174">
        <f>SUM(H252:H266)</f>
        <v>114233.87</v>
      </c>
    </row>
    <row r="268" spans="2:9" ht="15.75" thickBot="1" x14ac:dyDescent="0.3">
      <c r="H268" s="184"/>
    </row>
    <row r="269" spans="2:9" ht="21.75" thickBot="1" x14ac:dyDescent="0.4">
      <c r="B269" s="207" t="s">
        <v>712</v>
      </c>
      <c r="C269" s="207"/>
      <c r="D269" s="207"/>
      <c r="E269" s="207"/>
      <c r="F269" s="207"/>
      <c r="G269" s="208"/>
      <c r="H269" s="174">
        <v>915871.73138998402</v>
      </c>
    </row>
    <row r="274" spans="2:9" ht="18.75" x14ac:dyDescent="0.3">
      <c r="B274" s="209" t="s">
        <v>713</v>
      </c>
      <c r="C274" s="209"/>
      <c r="D274" s="209"/>
      <c r="E274" s="209"/>
      <c r="F274" s="185"/>
      <c r="G274" s="209" t="s">
        <v>714</v>
      </c>
      <c r="H274" s="209"/>
      <c r="I274" s="209"/>
    </row>
    <row r="275" spans="2:9" ht="18.75" x14ac:dyDescent="0.3">
      <c r="B275" s="205" t="s">
        <v>715</v>
      </c>
      <c r="C275" s="205"/>
      <c r="D275" s="205"/>
      <c r="E275" s="205"/>
      <c r="F275" s="185"/>
      <c r="G275" s="205" t="s">
        <v>716</v>
      </c>
      <c r="H275" s="205"/>
      <c r="I275" s="205"/>
    </row>
    <row r="276" spans="2:9" ht="18.75" x14ac:dyDescent="0.3">
      <c r="B276" s="205" t="s">
        <v>717</v>
      </c>
      <c r="C276" s="205"/>
      <c r="D276" s="205"/>
      <c r="E276" s="205"/>
      <c r="F276" s="185"/>
      <c r="G276" s="205" t="s">
        <v>718</v>
      </c>
      <c r="H276" s="205"/>
      <c r="I276" s="205"/>
    </row>
  </sheetData>
  <mergeCells count="15">
    <mergeCell ref="B276:E276"/>
    <mergeCell ref="G276:I276"/>
    <mergeCell ref="B223:I223"/>
    <mergeCell ref="B250:I250"/>
    <mergeCell ref="B269:G269"/>
    <mergeCell ref="B274:E274"/>
    <mergeCell ref="G274:I274"/>
    <mergeCell ref="B275:E275"/>
    <mergeCell ref="G275:I275"/>
    <mergeCell ref="B182:I182"/>
    <mergeCell ref="B3:I3"/>
    <mergeCell ref="B4:I4"/>
    <mergeCell ref="B5:I5"/>
    <mergeCell ref="B6:I6"/>
    <mergeCell ref="B7: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Notas 1-6 Historia</vt:lpstr>
      <vt:lpstr>Notas 7-19</vt:lpstr>
      <vt:lpstr>Cuentas Por Pagar</vt:lpstr>
      <vt:lpstr>Inventario</vt:lpstr>
    </vt:vector>
  </TitlesOfParts>
  <Company>IGN-JJHM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Matos</dc:creator>
  <cp:lastModifiedBy>Julio Yens</cp:lastModifiedBy>
  <cp:lastPrinted>2023-07-17T19:42:09Z</cp:lastPrinted>
  <dcterms:created xsi:type="dcterms:W3CDTF">2023-07-17T19:22:32Z</dcterms:created>
  <dcterms:modified xsi:type="dcterms:W3CDTF">2023-07-19T19:31:18Z</dcterms:modified>
</cp:coreProperties>
</file>