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91AE4674-451B-49F5-9822-CC70148A2D69}" xr6:coauthVersionLast="32" xr6:coauthVersionMax="32" xr10:uidLastSave="{00000000-0000-0000-0000-000000000000}"/>
  <bookViews>
    <workbookView xWindow="0" yWindow="0" windowWidth="28800" windowHeight="12225" xr2:uid="{AFA973F5-1F60-43B1-BB9B-1CFA5B941716}"/>
  </bookViews>
  <sheets>
    <sheet name="Abril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G22" i="1"/>
  <c r="E22" i="1"/>
  <c r="L21" i="1"/>
  <c r="K21" i="1"/>
  <c r="J21" i="1"/>
  <c r="I21" i="1"/>
  <c r="H21" i="1"/>
  <c r="F21" i="1" s="1"/>
  <c r="O21" i="1" s="1"/>
  <c r="L20" i="1"/>
  <c r="K20" i="1"/>
  <c r="J20" i="1"/>
  <c r="I20" i="1"/>
  <c r="H20" i="1"/>
  <c r="F20" i="1" s="1"/>
  <c r="O20" i="1" s="1"/>
  <c r="L19" i="1"/>
  <c r="K19" i="1"/>
  <c r="J19" i="1"/>
  <c r="I19" i="1"/>
  <c r="H19" i="1"/>
  <c r="F19" i="1" s="1"/>
  <c r="O19" i="1" s="1"/>
  <c r="L18" i="1"/>
  <c r="K18" i="1"/>
  <c r="J18" i="1"/>
  <c r="I18" i="1"/>
  <c r="H18" i="1"/>
  <c r="F18" i="1" s="1"/>
  <c r="O18" i="1" s="1"/>
  <c r="L17" i="1"/>
  <c r="K17" i="1"/>
  <c r="J17" i="1"/>
  <c r="I17" i="1"/>
  <c r="H17" i="1"/>
  <c r="F17" i="1" s="1"/>
  <c r="O17" i="1" s="1"/>
  <c r="L16" i="1"/>
  <c r="K16" i="1"/>
  <c r="J16" i="1"/>
  <c r="I16" i="1"/>
  <c r="H16" i="1"/>
  <c r="L15" i="1"/>
  <c r="K15" i="1"/>
  <c r="J15" i="1"/>
  <c r="I15" i="1"/>
  <c r="F15" i="1" s="1"/>
  <c r="O15" i="1" s="1"/>
  <c r="H15" i="1"/>
  <c r="L14" i="1"/>
  <c r="K14" i="1"/>
  <c r="J14" i="1"/>
  <c r="I14" i="1"/>
  <c r="H14" i="1"/>
  <c r="F14" i="1" s="1"/>
  <c r="O14" i="1" s="1"/>
  <c r="M13" i="1"/>
  <c r="L13" i="1"/>
  <c r="K13" i="1"/>
  <c r="J13" i="1"/>
  <c r="I13" i="1"/>
  <c r="H13" i="1"/>
  <c r="M12" i="1"/>
  <c r="L12" i="1"/>
  <c r="K12" i="1"/>
  <c r="J12" i="1"/>
  <c r="I12" i="1"/>
  <c r="H12" i="1"/>
  <c r="F12" i="1" s="1"/>
  <c r="O12" i="1" s="1"/>
  <c r="L11" i="1"/>
  <c r="K11" i="1"/>
  <c r="J11" i="1"/>
  <c r="I11" i="1"/>
  <c r="F11" i="1" s="1"/>
  <c r="H11" i="1"/>
  <c r="J22" i="1" l="1"/>
  <c r="M22" i="1"/>
  <c r="K22" i="1"/>
  <c r="F13" i="1"/>
  <c r="O13" i="1" s="1"/>
  <c r="H22" i="1"/>
  <c r="L22" i="1"/>
  <c r="F16" i="1"/>
  <c r="O16" i="1" s="1"/>
  <c r="F22" i="1"/>
  <c r="O11" i="1"/>
  <c r="O22" i="1" s="1"/>
  <c r="I22" i="1"/>
</calcChain>
</file>

<file path=xl/sharedStrings.xml><?xml version="1.0" encoding="utf-8"?>
<sst xmlns="http://schemas.openxmlformats.org/spreadsheetml/2006/main" count="52" uniqueCount="41">
  <si>
    <t xml:space="preserve">                                                                   NOMINA DE PAGO DEL PERSONAL CONTRATADO  </t>
  </si>
  <si>
    <t xml:space="preserve">                                                           Mes: Abril  2018</t>
  </si>
  <si>
    <r>
      <t xml:space="preserve">                                                           </t>
    </r>
    <r>
      <rPr>
        <b/>
        <sz val="10"/>
        <rFont val="Arial"/>
        <family val="2"/>
      </rPr>
      <t>En RD$</t>
    </r>
  </si>
  <si>
    <t xml:space="preserve">No. </t>
  </si>
  <si>
    <t>BENEFICIARIO</t>
  </si>
  <si>
    <t>CARGO</t>
  </si>
  <si>
    <t>ESTATUS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</si>
  <si>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</si>
  <si>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</si>
  <si>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</si>
  <si>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</si>
  <si>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</si>
  <si>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</si>
  <si>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</si>
  <si>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</si>
  <si>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</si>
  <si>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</si>
  <si>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</si>
  <si>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>Pedro Luis Gagoc Clerigo</t>
  </si>
  <si>
    <t xml:space="preserve">Asesor </t>
  </si>
  <si>
    <t xml:space="preserve">Contratrado </t>
  </si>
  <si>
    <t>-</t>
  </si>
  <si>
    <t xml:space="preserve">karen Gissell Medina Hidalgo </t>
  </si>
  <si>
    <t xml:space="preserve">Analista Territorial </t>
  </si>
  <si>
    <t>Yovanny Portes Ramirez</t>
  </si>
  <si>
    <t>Conserje</t>
  </si>
  <si>
    <t>Gerkery José Soto Roque</t>
  </si>
  <si>
    <t xml:space="preserve">Analista de Infraestructura de Datos Espaciales </t>
  </si>
  <si>
    <t xml:space="preserve">Rafael Ubaldo Requeña Collado </t>
  </si>
  <si>
    <t xml:space="preserve">Chofer </t>
  </si>
  <si>
    <t>Luis Manuel Beato Valdez</t>
  </si>
  <si>
    <t xml:space="preserve">Auxiliar de Mantenimiento </t>
  </si>
  <si>
    <t xml:space="preserve">Deidysel Brito Reynoso </t>
  </si>
  <si>
    <t>Soporte Administrativo</t>
  </si>
  <si>
    <t xml:space="preserve">Silvia Australia Diaz Peralta </t>
  </si>
  <si>
    <t xml:space="preserve">Raquel Altagracia Bernard Araujo </t>
  </si>
  <si>
    <t xml:space="preserve">Analista de Desarrollo Organizacional </t>
  </si>
  <si>
    <t xml:space="preserve">Estefania La Paz Rodriguez </t>
  </si>
  <si>
    <t xml:space="preserve">Responsable de Acceso a la Información Pública </t>
  </si>
  <si>
    <t>Marcos Villaman Liriano</t>
  </si>
  <si>
    <t xml:space="preserve">Analista de Cooperación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</si>
</sst>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164" fontId="5" fillId="0" borderId="6" xfId="1" applyFont="1" applyFill="1" applyBorder="1" applyAlignment="1"/>
    <xf numFmtId="164" fontId="5" fillId="0" borderId="7" xfId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8" xfId="1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164" fontId="5" fillId="0" borderId="10" xfId="1" applyFont="1" applyFill="1" applyBorder="1" applyAlignment="1">
      <alignment vertical="center"/>
    </xf>
    <xf numFmtId="164" fontId="5" fillId="0" borderId="10" xfId="1" applyFont="1" applyFill="1" applyBorder="1" applyAlignment="1"/>
    <xf numFmtId="0" fontId="5" fillId="0" borderId="10" xfId="0" applyFont="1" applyFill="1" applyBorder="1" applyAlignment="1">
      <alignment vertical="center"/>
    </xf>
    <xf numFmtId="164" fontId="5" fillId="0" borderId="11" xfId="1" applyFont="1" applyFill="1" applyBorder="1" applyAlignment="1"/>
    <xf numFmtId="164" fontId="5" fillId="0" borderId="10" xfId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wrapText="1"/>
    </xf>
    <xf numFmtId="164" fontId="5" fillId="0" borderId="13" xfId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/>
    <xf numFmtId="164" fontId="3" fillId="2" borderId="15" xfId="0" applyNumberFormat="1" applyFont="1" applyFill="1" applyBorder="1" applyAlignment="1"/>
    <xf numFmtId="164" fontId="3" fillId="2" borderId="16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</xdr:row>
      <xdr:rowOff>104775</xdr:rowOff>
    </xdr:from>
    <xdr:to>
      <xdr:col>8</xdr:col>
      <xdr:colOff>869131</xdr:colOff>
      <xdr:row>5</xdr:row>
      <xdr:rowOff>66675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911B223-51A4-41CA-8AC9-6CEA43546F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295275"/>
          <a:ext cx="2250256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6FF7-C9C9-4776-8D9A-D00C76A3B3C2}">
  <dimension ref="A7:O22"/>
  <sheetViews>
    <sheetView tabSelected="1" topLeftCell="A4" zoomScaleNormal="100" workbookViewId="0">
      <selection activeCell="C4" sqref="C4"/>
    </sheetView>
  </sheetViews>
  <sheetFormatPr baseColWidth="10" defaultRowHeight="15" x14ac:dyDescent="0.25"/>
  <cols>
    <col min="2" max="2" width="31.85546875" customWidth="1"/>
    <col min="3" max="3" width="45.85546875" customWidth="1"/>
    <col min="4" max="4" width="12.42578125" customWidth="1"/>
    <col min="5" max="5" width="20.28515625" customWidth="1"/>
    <col min="7" max="7" width="9.28515625" customWidth="1"/>
    <col min="8" max="8" width="17.7109375" customWidth="1"/>
    <col min="9" max="9" width="17.28515625" customWidth="1"/>
    <col min="10" max="10" width="18.7109375" customWidth="1"/>
    <col min="11" max="11" width="18.28515625" customWidth="1"/>
    <col min="12" max="12" width="17.7109375" customWidth="1"/>
    <col min="13" max="13" width="17.140625" customWidth="1"/>
    <col min="14" max="14" width="7.28515625" customWidth="1"/>
    <col min="15" max="15" width="18" customWidth="1"/>
  </cols>
  <sheetData>
    <row r="7" spans="1:15" ht="15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.75" x14ac:dyDescent="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6.5" thickBot="1" x14ac:dyDescent="0.3">
      <c r="A9" s="35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6.5" thickBot="1" x14ac:dyDescent="0.3">
      <c r="A10" s="1" t="s">
        <v>3</v>
      </c>
      <c r="B10" s="2" t="s">
        <v>4</v>
      </c>
      <c r="C10" s="2" t="s">
        <v>5</v>
      </c>
      <c r="D10" s="3" t="s">
        <v>6</v>
      </c>
      <c r="E10" s="1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4" t="s">
        <v>15</v>
      </c>
      <c r="N10" s="5" t="s">
        <v>16</v>
      </c>
      <c r="O10" s="6" t="s">
        <v>17</v>
      </c>
    </row>
    <row r="11" spans="1:15" ht="16.5" thickBot="1" x14ac:dyDescent="0.3">
      <c r="A11" s="7">
        <v>1</v>
      </c>
      <c r="B11" s="8" t="s">
        <v>18</v>
      </c>
      <c r="C11" s="8" t="s">
        <v>19</v>
      </c>
      <c r="D11" s="9" t="s">
        <v>20</v>
      </c>
      <c r="E11" s="10">
        <v>110000</v>
      </c>
      <c r="F11" s="10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14457.69</v>
      </c>
      <c r="G11" s="11">
        <v>25</v>
      </c>
      <c r="H11" s="10">
        <f>ROUND(IF((E11)&gt;(11826*20),((11826*20)*0.0287),(E11)*0.0287),2)</f>
        <v>3157</v>
      </c>
      <c r="I11" s="10">
        <f>ROUND(IF((E11)&gt;(11826*10),((11826*10)*0.0304),(E11)*0.0304),2)</f>
        <v>3344</v>
      </c>
      <c r="J11" s="10">
        <f t="shared" ref="J11:J21" si="0">ROUND(IF((E11)&gt;(11826*10),((11826*10)*0.0709),(E11)*0.0709),2)</f>
        <v>7799</v>
      </c>
      <c r="K11" s="10">
        <f t="shared" ref="K11:K21" si="1">ROUND(IF((E11)&gt;(11826*20),((11826*20)*0.071),(E11)*0.071),2)</f>
        <v>7810</v>
      </c>
      <c r="L11" s="10">
        <f t="shared" ref="L11:L21" si="2">+ROUND(IF(E11&gt;(11826*4),((11826*4)*0.0115),E11*0.0115),2)</f>
        <v>544</v>
      </c>
      <c r="M11" s="12">
        <v>4023.2</v>
      </c>
      <c r="N11" s="13" t="s">
        <v>21</v>
      </c>
      <c r="O11" s="14">
        <f t="shared" ref="O11:O21" si="3">+E11-F11-G11-H11-I11-M11</f>
        <v>84993.11</v>
      </c>
    </row>
    <row r="12" spans="1:15" ht="16.5" thickBot="1" x14ac:dyDescent="0.3">
      <c r="A12" s="15">
        <v>2</v>
      </c>
      <c r="B12" s="16" t="s">
        <v>22</v>
      </c>
      <c r="C12" s="16" t="s">
        <v>23</v>
      </c>
      <c r="D12" s="17" t="s">
        <v>20</v>
      </c>
      <c r="E12" s="18">
        <v>50000</v>
      </c>
      <c r="F12" s="18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1854</v>
      </c>
      <c r="G12" s="11">
        <v>25</v>
      </c>
      <c r="H12" s="19">
        <f t="shared" ref="H12:H21" si="4">ROUND(IF((E12)&gt;(11826*20),((11826*20)*0.0287),(E12)*0.0287),2)</f>
        <v>1435</v>
      </c>
      <c r="I12" s="19">
        <f t="shared" ref="I12:I21" si="5">ROUND(IF((E12)&gt;(11826*10),((11826*10)*0.0304),(E12)*0.0304),2)</f>
        <v>1520</v>
      </c>
      <c r="J12" s="19">
        <f t="shared" si="0"/>
        <v>3545</v>
      </c>
      <c r="K12" s="10">
        <f t="shared" si="1"/>
        <v>3550</v>
      </c>
      <c r="L12" s="19">
        <f t="shared" si="2"/>
        <v>544</v>
      </c>
      <c r="M12" s="18">
        <f>-N27</f>
        <v>0</v>
      </c>
      <c r="N12" s="20"/>
      <c r="O12" s="21">
        <f t="shared" si="3"/>
        <v>45166</v>
      </c>
    </row>
    <row r="13" spans="1:15" ht="16.5" thickBot="1" x14ac:dyDescent="0.3">
      <c r="A13" s="15">
        <v>3</v>
      </c>
      <c r="B13" s="16" t="s">
        <v>24</v>
      </c>
      <c r="C13" s="16" t="s">
        <v>25</v>
      </c>
      <c r="D13" s="17" t="s">
        <v>20</v>
      </c>
      <c r="E13" s="19">
        <v>15000</v>
      </c>
      <c r="F13" s="19">
        <f>ROUND(IF(((E13-H13-I13)&gt;34685.01)*((E13-H13-I13)&lt;52027.43),(((E13-H13-I13)-34685.01)*0.15),+IF(((E13-H13-I13)&gt;52027.43)*((E13-H13-I13)&lt;72260.26),((((E13-H13-I13)-52027.43)*0.2)+2601.33),+IF((E13-H13-I13)&gt;72260.26,(((E13-H13-I13)-72260.26)*25%)+6648,0))),2)</f>
        <v>0</v>
      </c>
      <c r="G13" s="11">
        <v>25</v>
      </c>
      <c r="H13" s="19">
        <f t="shared" si="4"/>
        <v>430.5</v>
      </c>
      <c r="I13" s="19">
        <f t="shared" si="5"/>
        <v>456</v>
      </c>
      <c r="J13" s="19">
        <f t="shared" si="0"/>
        <v>1063.5</v>
      </c>
      <c r="K13" s="10">
        <f t="shared" si="1"/>
        <v>1065</v>
      </c>
      <c r="L13" s="19">
        <f t="shared" si="2"/>
        <v>172.5</v>
      </c>
      <c r="M13" s="22">
        <f>-O27</f>
        <v>0</v>
      </c>
      <c r="N13" s="18"/>
      <c r="O13" s="21">
        <f t="shared" si="3"/>
        <v>14088.5</v>
      </c>
    </row>
    <row r="14" spans="1:15" ht="16.5" thickBot="1" x14ac:dyDescent="0.3">
      <c r="A14" s="15">
        <v>4</v>
      </c>
      <c r="B14" s="16" t="s">
        <v>26</v>
      </c>
      <c r="C14" s="17" t="s">
        <v>27</v>
      </c>
      <c r="D14" s="17" t="s">
        <v>20</v>
      </c>
      <c r="E14" s="18">
        <v>50000</v>
      </c>
      <c r="F14" s="18">
        <f>ROUND(IF(((E14-H14-I14)&gt;34685.01)*((E14-H14-I14)&lt;52027.43),(((E14-H14-I14)-34685.01)*0.15),+IF(((E14-H14-I14)&gt;52027.43)*((E14-H14-I14)&lt;72260.26),((((E14-H14-I14)-52027.43)*0.2)+2601.33),+IF((E14-H14-I14)&gt;72260.26,(((E14-H14-I14)-72260.26)*25%)+6648,0))),2)</f>
        <v>1854</v>
      </c>
      <c r="G14" s="11">
        <v>25</v>
      </c>
      <c r="H14" s="19">
        <f t="shared" si="4"/>
        <v>1435</v>
      </c>
      <c r="I14" s="19">
        <f t="shared" si="5"/>
        <v>1520</v>
      </c>
      <c r="J14" s="19">
        <f t="shared" si="0"/>
        <v>3545</v>
      </c>
      <c r="K14" s="10">
        <f t="shared" si="1"/>
        <v>3550</v>
      </c>
      <c r="L14" s="18">
        <f t="shared" si="2"/>
        <v>544</v>
      </c>
      <c r="M14" s="18"/>
      <c r="N14" s="20"/>
      <c r="O14" s="21">
        <f t="shared" si="3"/>
        <v>45166</v>
      </c>
    </row>
    <row r="15" spans="1:15" ht="16.5" thickBot="1" x14ac:dyDescent="0.3">
      <c r="A15" s="15">
        <v>5</v>
      </c>
      <c r="B15" s="16" t="s">
        <v>28</v>
      </c>
      <c r="C15" s="16" t="s">
        <v>29</v>
      </c>
      <c r="D15" s="17" t="s">
        <v>20</v>
      </c>
      <c r="E15" s="18">
        <v>20000</v>
      </c>
      <c r="F15" s="18">
        <f t="shared" ref="F15:F21" si="6">ROUND(IF(((E15-H15-I15)&gt;34685.01)*((E15-H15-I15)&lt;52027.43),(((E15-H15-I15)-34685.01)*0.15),+IF(((E15-H15-I15)&gt;52027.43)*((E15-H15-I15)&lt;72260.26),((((E15-H15-I15)-52027.43)*0.2)+2601.33),+IF((E15-H15-I15)&gt;72260.26,(((E15-H15-I15)-72260.26)*25%)+6648,0))),2)</f>
        <v>0</v>
      </c>
      <c r="G15" s="11">
        <v>25</v>
      </c>
      <c r="H15" s="19">
        <f t="shared" si="4"/>
        <v>574</v>
      </c>
      <c r="I15" s="19">
        <f t="shared" si="5"/>
        <v>608</v>
      </c>
      <c r="J15" s="19">
        <f t="shared" si="0"/>
        <v>1418</v>
      </c>
      <c r="K15" s="10">
        <f t="shared" si="1"/>
        <v>1420</v>
      </c>
      <c r="L15" s="18">
        <f t="shared" si="2"/>
        <v>230</v>
      </c>
      <c r="M15" s="18"/>
      <c r="N15" s="18"/>
      <c r="O15" s="21">
        <f t="shared" si="3"/>
        <v>18793</v>
      </c>
    </row>
    <row r="16" spans="1:15" ht="16.5" thickBot="1" x14ac:dyDescent="0.3">
      <c r="A16" s="15">
        <v>6</v>
      </c>
      <c r="B16" s="16" t="s">
        <v>30</v>
      </c>
      <c r="C16" s="16" t="s">
        <v>31</v>
      </c>
      <c r="D16" s="17" t="s">
        <v>20</v>
      </c>
      <c r="E16" s="18">
        <v>20000</v>
      </c>
      <c r="F16" s="18">
        <f t="shared" si="6"/>
        <v>0</v>
      </c>
      <c r="G16" s="11">
        <v>25</v>
      </c>
      <c r="H16" s="19">
        <f t="shared" si="4"/>
        <v>574</v>
      </c>
      <c r="I16" s="19">
        <f t="shared" si="5"/>
        <v>608</v>
      </c>
      <c r="J16" s="19">
        <f t="shared" si="0"/>
        <v>1418</v>
      </c>
      <c r="K16" s="10">
        <f t="shared" si="1"/>
        <v>1420</v>
      </c>
      <c r="L16" s="18">
        <f t="shared" si="2"/>
        <v>230</v>
      </c>
      <c r="M16" s="18"/>
      <c r="N16" s="18"/>
      <c r="O16" s="21">
        <f t="shared" si="3"/>
        <v>18793</v>
      </c>
    </row>
    <row r="17" spans="1:15" ht="16.5" thickBot="1" x14ac:dyDescent="0.3">
      <c r="A17" s="15">
        <v>7</v>
      </c>
      <c r="B17" s="16" t="s">
        <v>32</v>
      </c>
      <c r="C17" s="17" t="s">
        <v>33</v>
      </c>
      <c r="D17" s="17" t="s">
        <v>20</v>
      </c>
      <c r="E17" s="18">
        <v>30000</v>
      </c>
      <c r="F17" s="18">
        <f t="shared" si="6"/>
        <v>0</v>
      </c>
      <c r="G17" s="11">
        <v>25</v>
      </c>
      <c r="H17" s="19">
        <f t="shared" si="4"/>
        <v>861</v>
      </c>
      <c r="I17" s="19">
        <f t="shared" si="5"/>
        <v>912</v>
      </c>
      <c r="J17" s="19">
        <f t="shared" si="0"/>
        <v>2127</v>
      </c>
      <c r="K17" s="10">
        <f t="shared" si="1"/>
        <v>2130</v>
      </c>
      <c r="L17" s="18">
        <f t="shared" si="2"/>
        <v>345</v>
      </c>
      <c r="M17" s="18"/>
      <c r="N17" s="18"/>
      <c r="O17" s="21">
        <f t="shared" si="3"/>
        <v>28202</v>
      </c>
    </row>
    <row r="18" spans="1:15" ht="16.5" thickBot="1" x14ac:dyDescent="0.3">
      <c r="A18" s="15">
        <v>8</v>
      </c>
      <c r="B18" s="16" t="s">
        <v>34</v>
      </c>
      <c r="C18" s="17" t="s">
        <v>33</v>
      </c>
      <c r="D18" s="17" t="s">
        <v>20</v>
      </c>
      <c r="E18" s="18">
        <v>30000</v>
      </c>
      <c r="F18" s="18">
        <f t="shared" si="6"/>
        <v>0</v>
      </c>
      <c r="G18" s="11">
        <v>25</v>
      </c>
      <c r="H18" s="19">
        <f t="shared" si="4"/>
        <v>861</v>
      </c>
      <c r="I18" s="19">
        <f t="shared" si="5"/>
        <v>912</v>
      </c>
      <c r="J18" s="19">
        <f t="shared" si="0"/>
        <v>2127</v>
      </c>
      <c r="K18" s="10">
        <f t="shared" si="1"/>
        <v>2130</v>
      </c>
      <c r="L18" s="18">
        <f t="shared" si="2"/>
        <v>345</v>
      </c>
      <c r="M18" s="18"/>
      <c r="N18" s="18"/>
      <c r="O18" s="21">
        <f t="shared" si="3"/>
        <v>28202</v>
      </c>
    </row>
    <row r="19" spans="1:15" ht="16.5" thickBot="1" x14ac:dyDescent="0.3">
      <c r="A19" s="15">
        <v>9</v>
      </c>
      <c r="B19" s="17" t="s">
        <v>35</v>
      </c>
      <c r="C19" s="16" t="s">
        <v>36</v>
      </c>
      <c r="D19" s="17" t="s">
        <v>20</v>
      </c>
      <c r="E19" s="18">
        <v>50000</v>
      </c>
      <c r="F19" s="18">
        <f t="shared" si="6"/>
        <v>1854</v>
      </c>
      <c r="G19" s="11">
        <v>25</v>
      </c>
      <c r="H19" s="19">
        <f t="shared" si="4"/>
        <v>1435</v>
      </c>
      <c r="I19" s="19">
        <f t="shared" si="5"/>
        <v>1520</v>
      </c>
      <c r="J19" s="19">
        <f t="shared" si="0"/>
        <v>3545</v>
      </c>
      <c r="K19" s="10">
        <f t="shared" si="1"/>
        <v>3550</v>
      </c>
      <c r="L19" s="18">
        <f t="shared" si="2"/>
        <v>544</v>
      </c>
      <c r="M19" s="18"/>
      <c r="N19" s="18"/>
      <c r="O19" s="21">
        <f t="shared" si="3"/>
        <v>45166</v>
      </c>
    </row>
    <row r="20" spans="1:15" ht="22.5" customHeight="1" thickBot="1" x14ac:dyDescent="0.3">
      <c r="A20" s="15">
        <v>10</v>
      </c>
      <c r="B20" s="16" t="s">
        <v>37</v>
      </c>
      <c r="C20" s="23" t="s">
        <v>38</v>
      </c>
      <c r="D20" s="17" t="s">
        <v>20</v>
      </c>
      <c r="E20" s="18">
        <v>45000</v>
      </c>
      <c r="F20" s="18">
        <f t="shared" si="6"/>
        <v>1148.32</v>
      </c>
      <c r="G20" s="11">
        <v>25</v>
      </c>
      <c r="H20" s="19">
        <f t="shared" si="4"/>
        <v>1291.5</v>
      </c>
      <c r="I20" s="19">
        <f t="shared" si="5"/>
        <v>1368</v>
      </c>
      <c r="J20" s="19">
        <f t="shared" si="0"/>
        <v>3190.5</v>
      </c>
      <c r="K20" s="10">
        <f t="shared" si="1"/>
        <v>3195</v>
      </c>
      <c r="L20" s="18">
        <f t="shared" si="2"/>
        <v>517.5</v>
      </c>
      <c r="M20" s="18"/>
      <c r="N20" s="18"/>
      <c r="O20" s="21">
        <f t="shared" si="3"/>
        <v>41167.18</v>
      </c>
    </row>
    <row r="21" spans="1:15" ht="21.75" customHeight="1" thickBot="1" x14ac:dyDescent="0.3">
      <c r="A21" s="24">
        <v>11</v>
      </c>
      <c r="B21" s="25" t="s">
        <v>39</v>
      </c>
      <c r="C21" s="26" t="s">
        <v>40</v>
      </c>
      <c r="D21" s="25" t="s">
        <v>20</v>
      </c>
      <c r="E21" s="11">
        <v>50000</v>
      </c>
      <c r="F21" s="11">
        <f t="shared" si="6"/>
        <v>1854</v>
      </c>
      <c r="G21" s="11">
        <v>25</v>
      </c>
      <c r="H21" s="19">
        <f t="shared" si="4"/>
        <v>1435</v>
      </c>
      <c r="I21" s="19">
        <f t="shared" si="5"/>
        <v>1520</v>
      </c>
      <c r="J21" s="19">
        <f t="shared" si="0"/>
        <v>3545</v>
      </c>
      <c r="K21" s="10">
        <f t="shared" si="1"/>
        <v>3550</v>
      </c>
      <c r="L21" s="11">
        <f t="shared" si="2"/>
        <v>544</v>
      </c>
      <c r="M21" s="11"/>
      <c r="N21" s="11"/>
      <c r="O21" s="27">
        <f t="shared" si="3"/>
        <v>45166</v>
      </c>
    </row>
    <row r="22" spans="1:15" ht="16.5" thickBot="1" x14ac:dyDescent="0.3">
      <c r="A22" s="28"/>
      <c r="B22" s="28"/>
      <c r="C22" s="28"/>
      <c r="D22" s="29"/>
      <c r="E22" s="30">
        <f>SUM(E11:E21)</f>
        <v>470000</v>
      </c>
      <c r="F22" s="31">
        <f t="shared" ref="F22:N22" si="7">SUM(F11:F21)</f>
        <v>23022.010000000002</v>
      </c>
      <c r="G22" s="31">
        <f t="shared" si="7"/>
        <v>275</v>
      </c>
      <c r="H22" s="31">
        <f t="shared" si="7"/>
        <v>13489</v>
      </c>
      <c r="I22" s="31">
        <f t="shared" si="7"/>
        <v>14288</v>
      </c>
      <c r="J22" s="31">
        <f t="shared" si="7"/>
        <v>33323</v>
      </c>
      <c r="K22" s="31">
        <f t="shared" si="7"/>
        <v>33370</v>
      </c>
      <c r="L22" s="31">
        <f t="shared" si="7"/>
        <v>4560</v>
      </c>
      <c r="M22" s="31">
        <f t="shared" si="7"/>
        <v>4023.2</v>
      </c>
      <c r="N22" s="31">
        <f t="shared" si="7"/>
        <v>0</v>
      </c>
      <c r="O22" s="32">
        <f>SUM(O11:O21)</f>
        <v>414902.79</v>
      </c>
    </row>
  </sheetData>
  <mergeCells count="3">
    <mergeCell ref="A7:O7"/>
    <mergeCell ref="A8:O8"/>
    <mergeCell ref="A9:O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TIC-01</cp:lastModifiedBy>
  <dcterms:created xsi:type="dcterms:W3CDTF">2018-05-03T17:38:02Z</dcterms:created>
  <dcterms:modified xsi:type="dcterms:W3CDTF">2018-05-07T13:02:13Z</dcterms:modified>
</cp:coreProperties>
</file>