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Octubre Contratados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G13" i="1"/>
  <c r="E13" i="1"/>
  <c r="M12" i="1"/>
  <c r="L12" i="1"/>
  <c r="K12" i="1"/>
  <c r="J12" i="1"/>
  <c r="I12" i="1"/>
  <c r="H12" i="1"/>
  <c r="F12" i="1" s="1"/>
  <c r="O12" i="1" s="1"/>
  <c r="M11" i="1"/>
  <c r="L11" i="1"/>
  <c r="K11" i="1"/>
  <c r="J11" i="1"/>
  <c r="I11" i="1"/>
  <c r="H11" i="1"/>
  <c r="F11" i="1"/>
  <c r="O11" i="1" s="1"/>
  <c r="L10" i="1"/>
  <c r="K10" i="1"/>
  <c r="J10" i="1"/>
  <c r="J13" i="1" s="1"/>
  <c r="I10" i="1"/>
  <c r="I13" i="1" s="1"/>
  <c r="H10" i="1"/>
  <c r="H13" i="1" s="1"/>
  <c r="L13" i="1" l="1"/>
  <c r="K13" i="1"/>
  <c r="F10" i="1"/>
  <c r="F13" i="1" l="1"/>
  <c r="O10" i="1"/>
  <c r="O13" i="1" s="1"/>
</calcChain>
</file>

<file path=xl/sharedStrings.xml><?xml version="1.0" encoding="utf-8"?>
<sst xmlns="http://schemas.openxmlformats.org/spreadsheetml/2006/main" count="27" uniqueCount="25">
  <si>
    <t>Mes: Septiembre 2017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</si>
  <si>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</si>
  <si>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</si>
  <si>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</si>
  <si>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</si>
  <si>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</si>
  <si>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</si>
  <si>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</si>
  <si>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</si>
  <si>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</si>
  <si>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</si>
  <si>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</si>
  <si>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</si>
  <si>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</si>
  <si>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</si>
  <si>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</si>
  <si>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</si>
  <si>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</si>
  <si>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 xml:space="preserve">Contratado </t>
  </si>
  <si>
    <t>-</t>
  </si>
  <si>
    <t xml:space="preserve">Analista Territorial </t>
  </si>
  <si>
    <t>Yovanny Portes Ramirez</t>
  </si>
  <si>
    <t>Conserje</t>
  </si>
  <si>
    <t xml:space="preserve">Karen Gissell Medina Hidalgo </t>
  </si>
  <si>
    <t xml:space="preserve">NÓMINA DE PAGO DEL PERSONAL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</si>
</sst>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43" fontId="6" fillId="0" borderId="6" xfId="1" applyFont="1" applyFill="1" applyBorder="1" applyAlignment="1"/>
    <xf numFmtId="43" fontId="6" fillId="0" borderId="7" xfId="1" applyFont="1" applyFill="1" applyBorder="1" applyAlignment="1"/>
    <xf numFmtId="43" fontId="7" fillId="0" borderId="7" xfId="1" applyFont="1" applyFill="1" applyBorder="1" applyAlignment="1"/>
    <xf numFmtId="4" fontId="8" fillId="0" borderId="7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7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6" fillId="0" borderId="7" xfId="1" applyFont="1" applyFill="1" applyBorder="1" applyAlignment="1">
      <alignment vertical="center"/>
    </xf>
    <xf numFmtId="43" fontId="6" fillId="0" borderId="11" xfId="1" applyFont="1" applyFill="1" applyBorder="1" applyAlignment="1">
      <alignment vertical="center"/>
    </xf>
    <xf numFmtId="43" fontId="7" fillId="0" borderId="11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43" fontId="6" fillId="0" borderId="8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3" fontId="6" fillId="0" borderId="7" xfId="1" applyFont="1" applyFill="1" applyBorder="1" applyAlignment="1">
      <alignment horizontal="center" wrapText="1"/>
    </xf>
    <xf numFmtId="0" fontId="5" fillId="0" borderId="0" xfId="0" applyFont="1" applyFill="1" applyBorder="1"/>
    <xf numFmtId="43" fontId="5" fillId="2" borderId="12" xfId="0" applyNumberFormat="1" applyFont="1" applyFill="1" applyBorder="1" applyAlignment="1"/>
    <xf numFmtId="43" fontId="5" fillId="2" borderId="13" xfId="0" applyNumberFormat="1" applyFont="1" applyFill="1" applyBorder="1" applyAlignment="1"/>
    <xf numFmtId="43" fontId="5" fillId="2" borderId="14" xfId="0" applyNumberFormat="1" applyFont="1" applyFill="1" applyBorder="1" applyAlignment="1"/>
    <xf numFmtId="0" fontId="6" fillId="0" borderId="0" xfId="0" applyFont="1" applyFill="1"/>
    <xf numFmtId="0" fontId="5" fillId="2" borderId="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3" fontId="6" fillId="0" borderId="1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136072</xdr:colOff>
      <xdr:row>0</xdr:row>
      <xdr:rowOff>0</xdr:rowOff>
    </xdr:from>
    <xdr:to>
      <xdr:col>8</xdr:col>
      <xdr:colOff>81644</xdr:colOff>
      <xdr:row>3</xdr:row>
      <xdr:rowOff>176893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2DE2E06-FCE6-47D2-A315-D6BE09EF4D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0536" y="0"/>
          <a:ext cx="2000251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F19" sqref="F19"/>
    </sheetView>
  </sheetViews>
  <sheetFormatPr baseColWidth="10" defaultRowHeight="15" x14ac:dyDescent="0.25"/>
  <cols>
    <col min="1" max="1" width="5.85546875" bestFit="1" customWidth="1"/>
    <col min="2" max="2" width="34" bestFit="1" customWidth="1"/>
    <col min="3" max="3" width="36.140625" bestFit="1" customWidth="1"/>
    <col min="4" max="4" width="14.28515625" bestFit="1" customWidth="1"/>
    <col min="5" max="5" width="22.5703125" bestFit="1" customWidth="1"/>
    <col min="6" max="6" width="14.42578125" bestFit="1" customWidth="1"/>
    <col min="8" max="8" width="19.28515625" bestFit="1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21.140625" bestFit="1" customWidth="1"/>
    <col min="13" max="13" width="21.5703125" bestFit="1" customWidth="1"/>
    <col min="14" max="14" width="10.85546875" bestFit="1" customWidth="1"/>
    <col min="15" max="15" width="17.28515625" bestFit="1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x14ac:dyDescent="0.25">
      <c r="A4" s="2"/>
      <c r="B4" s="2"/>
      <c r="C4" s="3"/>
      <c r="D4" s="3"/>
      <c r="E4" s="3"/>
      <c r="F4" s="4"/>
      <c r="G4" s="3"/>
      <c r="H4" s="3"/>
      <c r="I4" s="3"/>
      <c r="J4" s="3"/>
      <c r="K4" s="2"/>
      <c r="L4" s="2"/>
      <c r="M4" s="2"/>
      <c r="N4" s="2"/>
      <c r="O4" s="2"/>
    </row>
    <row r="5" spans="1:15" ht="18" x14ac:dyDescent="0.2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 x14ac:dyDescent="0.3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thickBo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9.5" thickBot="1" x14ac:dyDescent="0.35">
      <c r="A9" s="9" t="s">
        <v>1</v>
      </c>
      <c r="B9" s="10" t="s">
        <v>2</v>
      </c>
      <c r="C9" s="10" t="s">
        <v>3</v>
      </c>
      <c r="D9" s="40" t="s">
        <v>4</v>
      </c>
      <c r="E9" s="11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3" t="s">
        <v>13</v>
      </c>
      <c r="N9" s="14" t="s">
        <v>14</v>
      </c>
      <c r="O9" s="15" t="s">
        <v>15</v>
      </c>
    </row>
    <row r="10" spans="1:15" ht="18.75" x14ac:dyDescent="0.3">
      <c r="A10" s="16">
        <v>1</v>
      </c>
      <c r="B10" s="17" t="s">
        <v>16</v>
      </c>
      <c r="C10" s="17" t="s">
        <v>17</v>
      </c>
      <c r="D10" s="41" t="s">
        <v>18</v>
      </c>
      <c r="E10" s="18">
        <v>110000</v>
      </c>
      <c r="F10" s="19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14457.69</v>
      </c>
      <c r="G10" s="19">
        <v>25</v>
      </c>
      <c r="H10" s="19">
        <f>ROUND(IF((E10)&gt;(11137*20),((11137*20)*0.0287),(E10)*0.0287),2)</f>
        <v>3157</v>
      </c>
      <c r="I10" s="19">
        <f>ROUND(IF((E10)&gt;(11137*10),((11137*10)*0.0304),(E10)*0.0304),2)</f>
        <v>3344</v>
      </c>
      <c r="J10" s="19">
        <f>ROUND(IF((E10)&gt;(11137*10),((11137*10)*0.0709),(E10)*0.0709),2)</f>
        <v>7799</v>
      </c>
      <c r="K10" s="19">
        <f>ROUND(IF((E10)&gt;(11137*20),((11137*20)*0.071),(E10)*0.071),2)</f>
        <v>7810</v>
      </c>
      <c r="L10" s="20">
        <f>+ROUND(IF(E10&gt;(11137*4),((11137*4)*0.011),E10*0.011),2)</f>
        <v>490.03</v>
      </c>
      <c r="M10" s="21">
        <v>4023.2</v>
      </c>
      <c r="N10" s="22" t="s">
        <v>19</v>
      </c>
      <c r="O10" s="23">
        <f>+E10-F10-G10-H10-I10-M10</f>
        <v>84993.11</v>
      </c>
    </row>
    <row r="11" spans="1:15" ht="18.75" x14ac:dyDescent="0.3">
      <c r="A11" s="24">
        <v>2</v>
      </c>
      <c r="B11" s="25" t="s">
        <v>23</v>
      </c>
      <c r="C11" s="25" t="s">
        <v>20</v>
      </c>
      <c r="D11" s="44" t="s">
        <v>18</v>
      </c>
      <c r="E11" s="43">
        <v>50000</v>
      </c>
      <c r="F11" s="26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1854</v>
      </c>
      <c r="G11" s="26">
        <v>25</v>
      </c>
      <c r="H11" s="27">
        <f t="shared" ref="H11" si="0">ROUND(IF((E11)&gt;(11137*20),((11137*20)*0.0287),(E11)*0.0287),2)</f>
        <v>1435</v>
      </c>
      <c r="I11" s="27">
        <f t="shared" ref="I11" si="1">ROUND(IF((E11)&gt;(11137*10),((11137*10)*0.0304),(E11)*0.0304),2)</f>
        <v>1520</v>
      </c>
      <c r="J11" s="27">
        <f t="shared" ref="J11" si="2">ROUND(IF((E11)&gt;(11137*10),((11137*10)*0.0709),(E11)*0.0709),2)</f>
        <v>3545</v>
      </c>
      <c r="K11" s="27">
        <f t="shared" ref="K11" si="3">ROUND(IF((E11)&gt;(11137*20),((11137*20)*0.071),(E11)*0.071),2)</f>
        <v>3550</v>
      </c>
      <c r="L11" s="28">
        <f t="shared" ref="L11" si="4">+ROUND(IF(E11&gt;(11137*4),((11137*4)*0.011),E11*0.011),2)</f>
        <v>490.03</v>
      </c>
      <c r="M11" s="29">
        <f>-O18</f>
        <v>0</v>
      </c>
      <c r="N11" s="30"/>
      <c r="O11" s="31">
        <f t="shared" ref="O11" si="5">+E11-F11-G11-H11-I11-M11-N11</f>
        <v>45166</v>
      </c>
    </row>
    <row r="12" spans="1:15" ht="19.5" thickBot="1" x14ac:dyDescent="0.35">
      <c r="A12" s="32">
        <v>3</v>
      </c>
      <c r="B12" s="33" t="s">
        <v>21</v>
      </c>
      <c r="C12" s="33" t="s">
        <v>22</v>
      </c>
      <c r="D12" s="42" t="s">
        <v>18</v>
      </c>
      <c r="E12" s="18">
        <v>15000</v>
      </c>
      <c r="F12" s="19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0</v>
      </c>
      <c r="G12" s="19">
        <v>25</v>
      </c>
      <c r="H12" s="19">
        <f>ROUND(IF((E12)&gt;(11137*20),((11137*20)*0.0287),(E12)*0.0287),2)</f>
        <v>430.5</v>
      </c>
      <c r="I12" s="19">
        <f>ROUND(IF((E12)&gt;(11137*10),((11137*10)*0.0304),(E12)*0.0304),2)</f>
        <v>456</v>
      </c>
      <c r="J12" s="19">
        <f>ROUND(IF((E12)&gt;(11137*10),((11137*10)*0.0709),(E12)*0.0709),2)</f>
        <v>1063.5</v>
      </c>
      <c r="K12" s="19">
        <f>ROUND(IF((E12)&gt;(11137*20),((11137*20)*0.071),(E12)*0.071),2)</f>
        <v>1065</v>
      </c>
      <c r="L12" s="20">
        <f>+ROUND(IF(E12&gt;(11137*4),((11137*4)*0.011),E12*0.011),2)</f>
        <v>165</v>
      </c>
      <c r="M12" s="34">
        <f>-L16</f>
        <v>0</v>
      </c>
      <c r="N12" s="29">
        <v>932.76</v>
      </c>
      <c r="O12" s="23">
        <f>+E12-F12-G12-H12-I12-N12</f>
        <v>13155.74</v>
      </c>
    </row>
    <row r="13" spans="1:15" ht="19.5" thickBot="1" x14ac:dyDescent="0.35">
      <c r="A13" s="35"/>
      <c r="B13" s="35"/>
      <c r="C13" s="35"/>
      <c r="D13" s="35"/>
      <c r="E13" s="36">
        <f>SUM(E10:E12)</f>
        <v>175000</v>
      </c>
      <c r="F13" s="37">
        <f>SUM(F10:F12)</f>
        <v>16311.69</v>
      </c>
      <c r="G13" s="37">
        <f>SUM(G10:G12)</f>
        <v>75</v>
      </c>
      <c r="H13" s="37">
        <f t="shared" ref="H13:L13" si="6">SUM(H10:H12)</f>
        <v>5022.5</v>
      </c>
      <c r="I13" s="37">
        <f>SUM(I10:I12)</f>
        <v>5320</v>
      </c>
      <c r="J13" s="37">
        <f t="shared" si="6"/>
        <v>12407.5</v>
      </c>
      <c r="K13" s="37">
        <f t="shared" si="6"/>
        <v>12425</v>
      </c>
      <c r="L13" s="37">
        <f t="shared" si="6"/>
        <v>1145.06</v>
      </c>
      <c r="M13" s="37">
        <f>M10</f>
        <v>4023.2</v>
      </c>
      <c r="N13" s="37">
        <f>+N12</f>
        <v>932.76</v>
      </c>
      <c r="O13" s="38">
        <f>SUM(O10:O12)</f>
        <v>143314.85</v>
      </c>
    </row>
    <row r="14" spans="1:15" ht="18.75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mergeCells count="3">
    <mergeCell ref="A5:O5"/>
    <mergeCell ref="A6:O6"/>
    <mergeCell ref="A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Contratados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2017-10-30T13:58:17Z</dcterms:created>
  <dcterms:modified xsi:type="dcterms:W3CDTF">2017-10-30T14:01:28Z</dcterms:modified>
</cp:coreProperties>
</file>