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5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AI\Desktop\OAI\Nómina\"/>
    </mc:Choice>
  </mc:AlternateContent>
  <bookViews>
    <workbookView xWindow="0" yWindow="0" windowWidth="20490" windowHeight="7530"/>
  </bookViews>
  <sheets>
    <sheet name="Agosto Contratados 17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3" i="1" l="1"/>
  <c r="M13" i="1"/>
  <c r="L13" i="1"/>
  <c r="G13" i="1"/>
  <c r="E13" i="1"/>
  <c r="M12" i="1"/>
  <c r="L12" i="1"/>
  <c r="K12" i="1"/>
  <c r="J12" i="1"/>
  <c r="I12" i="1"/>
  <c r="H12" i="1"/>
  <c r="L11" i="1"/>
  <c r="K11" i="1"/>
  <c r="K13" i="1" s="1"/>
  <c r="J11" i="1"/>
  <c r="J13" i="1" s="1"/>
  <c r="I11" i="1"/>
  <c r="I13" i="1" s="1"/>
  <c r="H11" i="1"/>
  <c r="H13" i="1" s="1"/>
  <c r="F12" i="1" l="1"/>
  <c r="O12" i="1" s="1"/>
  <c r="F11" i="1"/>
  <c r="F13" i="1" s="1"/>
  <c r="O11" i="1" l="1"/>
  <c r="O13" i="1" s="1"/>
</calcChain>
</file>

<file path=xl/sharedStrings.xml><?xml version="1.0" encoding="utf-8"?>
<sst xmlns="http://schemas.openxmlformats.org/spreadsheetml/2006/main" count="24" uniqueCount="24">
  <si>
    <t>Mes: Agosto 2017</t>
  </si>
  <si>
    <t xml:space="preserve">No. </t>
  </si>
  <si>
    <t>BENEFICIARIO</t>
  </si>
  <si>
    <t>CARGO</t>
  </si>
  <si>
    <t xml:space="preserve">ESTATUS </t>
  </si>
  <si>
    <t>SUELDO MENSUAL</t>
  </si>
  <si>
    <t xml:space="preserve">ISR </t>
  </si>
  <si>
    <t>INAVI</t>
  </si>
  <si>
    <t>AFP EMPLEADO</t>
  </si>
  <si>
    <t>SFS EMPLEADO</t>
  </si>
  <si>
    <t>SFS EMPLEADOR</t>
  </si>
  <si>
    <t>AFP EMPLEADOR</t>
  </si>
  <si>
    <t>RIESGO LABORAL</t>
  </si>
  <si>
    <t xml:space="preserve">SEGURO MEDICO </t>
  </si>
  <si>
    <t>PDSS</t>
  </si>
  <si>
    <t>SUELDO NETO</t>
  </si>
  <si>
    <t>Pedro Luis Gagoc Clerigo</t>
  </si>
  <si>
    <t xml:space="preserve">Director de Normas y Servicios </t>
  </si>
  <si>
    <t xml:space="preserve">Fijo </t>
  </si>
  <si>
    <t>-</t>
  </si>
  <si>
    <t>Yovanny Portes Ramirez</t>
  </si>
  <si>
    <t>Conserje</t>
  </si>
  <si>
    <t xml:space="preserve">Contratado </t>
  </si>
  <si>
    <t xml:space="preserve">NÓMINA DE PAGO DEL PERSONAL CONTRATADOS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</si>
</sst>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8"/>
      <name val="Calibri"/>
      <family val="2"/>
      <scheme val="minor"/>
    </font>
    <font>
      <b/>
      <sz val="18"/>
      <name val="Arial"/>
      <family val="2"/>
    </font>
    <font>
      <b/>
      <sz val="18"/>
      <name val="Calibri"/>
      <family val="2"/>
      <scheme val="minor"/>
    </font>
    <font>
      <b/>
      <sz val="14"/>
      <name val="Arial"/>
      <family val="2"/>
    </font>
    <font>
      <sz val="14"/>
      <name val="Calibri"/>
      <family val="2"/>
      <scheme val="minor"/>
    </font>
    <font>
      <sz val="14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17" fontId="2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/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43" fontId="4" fillId="0" borderId="0" xfId="0" applyNumberFormat="1" applyFont="1" applyFill="1" applyBorder="1" applyAlignment="1">
      <alignment horizontal="center"/>
    </xf>
    <xf numFmtId="17" fontId="5" fillId="0" borderId="0" xfId="0" applyNumberFormat="1" applyFont="1" applyFill="1" applyBorder="1" applyAlignment="1">
      <alignment horizontal="center"/>
    </xf>
    <xf numFmtId="17" fontId="6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left"/>
    </xf>
    <xf numFmtId="0" fontId="7" fillId="0" borderId="7" xfId="0" applyFont="1" applyFill="1" applyBorder="1" applyAlignment="1">
      <alignment horizontal="center" vertical="center" wrapText="1"/>
    </xf>
    <xf numFmtId="43" fontId="7" fillId="0" borderId="8" xfId="1" applyFont="1" applyFill="1" applyBorder="1" applyAlignment="1"/>
    <xf numFmtId="43" fontId="7" fillId="0" borderId="9" xfId="1" applyFont="1" applyFill="1" applyBorder="1" applyAlignment="1"/>
    <xf numFmtId="43" fontId="8" fillId="0" borderId="9" xfId="1" applyFont="1" applyFill="1" applyBorder="1" applyAlignment="1"/>
    <xf numFmtId="0" fontId="7" fillId="0" borderId="9" xfId="0" applyFont="1" applyFill="1" applyBorder="1" applyAlignment="1">
      <alignment horizontal="center" vertical="center" wrapText="1"/>
    </xf>
    <xf numFmtId="43" fontId="8" fillId="0" borderId="10" xfId="1" applyFont="1" applyFill="1" applyBorder="1" applyAlignment="1"/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left"/>
    </xf>
    <xf numFmtId="43" fontId="7" fillId="0" borderId="9" xfId="1" applyFont="1" applyFill="1" applyBorder="1" applyAlignment="1">
      <alignment horizontal="center" wrapText="1"/>
    </xf>
    <xf numFmtId="43" fontId="8" fillId="0" borderId="9" xfId="1" applyFont="1" applyFill="1" applyBorder="1" applyAlignment="1">
      <alignment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 vertical="center"/>
    </xf>
    <xf numFmtId="43" fontId="2" fillId="2" borderId="11" xfId="0" applyNumberFormat="1" applyFont="1" applyFill="1" applyBorder="1" applyAlignment="1"/>
    <xf numFmtId="43" fontId="2" fillId="2" borderId="12" xfId="0" applyNumberFormat="1" applyFont="1" applyFill="1" applyBorder="1" applyAlignment="1"/>
    <xf numFmtId="43" fontId="2" fillId="2" borderId="13" xfId="0" applyNumberFormat="1" applyFont="1" applyFill="1" applyBorder="1" applyAlignment="1"/>
    <xf numFmtId="0" fontId="7" fillId="0" borderId="0" xfId="0" applyFont="1" applyFill="1"/>
    <xf numFmtId="0" fontId="7" fillId="0" borderId="0" xfId="0" applyFont="1" applyFill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947057</xdr:colOff>
      <xdr:row>0</xdr:row>
      <xdr:rowOff>176894</xdr:rowOff>
    </xdr:from>
    <xdr:to>
      <xdr:col>8</xdr:col>
      <xdr:colOff>244929</xdr:colOff>
      <xdr:row>3</xdr:row>
      <xdr:rowOff>258537</xdr:rowOff>
    </xdr:to>
    <xdr:pic>
      <xdr:nvPicPr>
        <xdr:cNvPr id="2" name="Picture 1" descr="C:\Users\JVT\AppData\Local\Microsoft\Windows\INetCacheContent.Word\logo oficial IGN.JPG">
          <a:extLst>
            <a:ext uri="{FF2B5EF4-FFF2-40B4-BE49-F238E27FC236}">
              <a16:creationId xmlns:a16="http://schemas.microsoft.com/office/drawing/2014/main" id="{C7CBAAAB-FCFB-4439-A536-CB3A0A81A01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40486" y="176894"/>
          <a:ext cx="2182586" cy="92528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tabSelected="1" zoomScale="70" zoomScaleNormal="70" workbookViewId="0">
      <selection activeCell="D2" sqref="D2"/>
    </sheetView>
  </sheetViews>
  <sheetFormatPr baseColWidth="10" defaultRowHeight="15" x14ac:dyDescent="0.25"/>
  <cols>
    <col min="1" max="1" width="5.85546875" bestFit="1" customWidth="1"/>
    <col min="2" max="2" width="29.5703125" bestFit="1" customWidth="1"/>
    <col min="3" max="3" width="37.140625" bestFit="1" customWidth="1"/>
    <col min="4" max="4" width="14" bestFit="1" customWidth="1"/>
    <col min="5" max="5" width="22.5703125" bestFit="1" customWidth="1"/>
    <col min="6" max="6" width="14.42578125" bestFit="1" customWidth="1"/>
    <col min="7" max="7" width="9.42578125" bestFit="1" customWidth="1"/>
    <col min="8" max="8" width="19.28515625" bestFit="1" customWidth="1"/>
    <col min="9" max="9" width="18.7109375" bestFit="1" customWidth="1"/>
    <col min="10" max="10" width="20.28515625" bestFit="1" customWidth="1"/>
    <col min="11" max="11" width="20.85546875" bestFit="1" customWidth="1"/>
    <col min="12" max="12" width="21.140625" bestFit="1" customWidth="1"/>
    <col min="13" max="13" width="21.5703125" bestFit="1" customWidth="1"/>
    <col min="14" max="14" width="10.85546875" bestFit="1" customWidth="1"/>
    <col min="15" max="15" width="17.28515625" bestFit="1" customWidth="1"/>
  </cols>
  <sheetData>
    <row r="1" spans="1:16" ht="18.75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6" ht="23.25" x14ac:dyDescent="0.35">
      <c r="A2" s="2"/>
      <c r="B2" s="3"/>
      <c r="C2" s="3"/>
      <c r="D2" s="4"/>
      <c r="E2" s="3"/>
      <c r="F2" s="3"/>
      <c r="G2" s="5"/>
      <c r="H2" s="6"/>
      <c r="I2" s="3"/>
      <c r="J2" s="3"/>
      <c r="K2" s="3"/>
      <c r="L2" s="3"/>
      <c r="M2" s="3"/>
      <c r="N2" s="3"/>
      <c r="O2" s="3"/>
    </row>
    <row r="3" spans="1:16" ht="23.25" x14ac:dyDescent="0.35">
      <c r="A3" s="2"/>
      <c r="B3" s="3"/>
      <c r="C3" s="3"/>
      <c r="D3" s="4"/>
      <c r="E3" s="3"/>
      <c r="F3" s="3"/>
      <c r="G3" s="5"/>
      <c r="H3" s="6"/>
      <c r="I3" s="3"/>
      <c r="J3" s="3"/>
      <c r="K3" s="3"/>
      <c r="L3" s="3"/>
      <c r="M3" s="3"/>
      <c r="N3" s="3"/>
      <c r="O3" s="3"/>
    </row>
    <row r="4" spans="1:16" ht="23.25" x14ac:dyDescent="0.35">
      <c r="A4" s="2"/>
      <c r="B4" s="3"/>
      <c r="C4" s="3"/>
      <c r="D4" s="4"/>
      <c r="E4" s="4"/>
      <c r="F4" s="3"/>
      <c r="G4" s="3"/>
      <c r="H4" s="5"/>
      <c r="I4" s="6"/>
      <c r="J4" s="3"/>
      <c r="K4" s="3"/>
      <c r="L4" s="3"/>
      <c r="M4" s="3"/>
      <c r="N4" s="3"/>
      <c r="O4" s="3"/>
      <c r="P4" s="3"/>
    </row>
    <row r="5" spans="1:16" ht="23.25" x14ac:dyDescent="0.35">
      <c r="A5" s="7" t="s">
        <v>23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6" ht="23.25" x14ac:dyDescent="0.35">
      <c r="A6" s="8" t="s">
        <v>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6" ht="23.25" x14ac:dyDescent="0.3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</row>
    <row r="8" spans="1:16" ht="18" x14ac:dyDescent="0.2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1:16" ht="19.5" thickBot="1" x14ac:dyDescent="0.3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</row>
    <row r="10" spans="1:16" ht="19.5" thickBot="1" x14ac:dyDescent="0.35">
      <c r="A10" s="11" t="s">
        <v>1</v>
      </c>
      <c r="B10" s="12" t="s">
        <v>2</v>
      </c>
      <c r="C10" s="12" t="s">
        <v>3</v>
      </c>
      <c r="D10" s="13" t="s">
        <v>4</v>
      </c>
      <c r="E10" s="14" t="s">
        <v>5</v>
      </c>
      <c r="F10" s="15" t="s">
        <v>6</v>
      </c>
      <c r="G10" s="15" t="s">
        <v>7</v>
      </c>
      <c r="H10" s="15" t="s">
        <v>8</v>
      </c>
      <c r="I10" s="15" t="s">
        <v>9</v>
      </c>
      <c r="J10" s="15" t="s">
        <v>10</v>
      </c>
      <c r="K10" s="15" t="s">
        <v>11</v>
      </c>
      <c r="L10" s="15" t="s">
        <v>12</v>
      </c>
      <c r="M10" s="16" t="s">
        <v>13</v>
      </c>
      <c r="N10" s="17" t="s">
        <v>14</v>
      </c>
      <c r="O10" s="18" t="s">
        <v>15</v>
      </c>
    </row>
    <row r="11" spans="1:16" ht="18.75" x14ac:dyDescent="0.3">
      <c r="A11" s="19">
        <v>1</v>
      </c>
      <c r="B11" s="20" t="s">
        <v>16</v>
      </c>
      <c r="C11" s="20" t="s">
        <v>17</v>
      </c>
      <c r="D11" s="21" t="s">
        <v>18</v>
      </c>
      <c r="E11" s="22">
        <v>150000</v>
      </c>
      <c r="F11" s="23">
        <f>ROUND(IF(((E11-H11-I11)&gt;34685.01)*((E11-H11-I11)&lt;52027.43),(((E11-H11-I11)-34685.01)*0.15),+IF(((E11-H11-I11)&gt;52027.43)*((E11-H11-I11)&lt;72260.26),((((E11-H11-I11)-52027.43)*0.2)+2601.33),+IF((E11-H11-I11)&gt;72260.26,(((E11-H11-I11)-72260.26)*25%)+6648,0))),2)</f>
        <v>24160.27</v>
      </c>
      <c r="G11" s="23">
        <v>25</v>
      </c>
      <c r="H11" s="23">
        <f>ROUND(IF((E11)&gt;(11137*20),((11137*20)*0.0287),(E11)*0.0287),2)</f>
        <v>4305</v>
      </c>
      <c r="I11" s="23">
        <f>ROUND(IF((E11)&gt;(11137*10),((11137*10)*0.0304),(E11)*0.0304),2)</f>
        <v>3385.65</v>
      </c>
      <c r="J11" s="23">
        <f>ROUND(IF((E11)&gt;(11137*10),((11137*10)*0.0709),(E11)*0.0709),2)</f>
        <v>7896.13</v>
      </c>
      <c r="K11" s="23">
        <f>ROUND(IF((E11)&gt;(11137*20),((11137*20)*0.071),(E11)*0.071),2)</f>
        <v>10650</v>
      </c>
      <c r="L11" s="24">
        <f>+ROUND(IF(E11&gt;(11137*4),((11137*4)*0.011),E11*0.011),2)</f>
        <v>490.03</v>
      </c>
      <c r="M11" s="23">
        <v>3760</v>
      </c>
      <c r="N11" s="25" t="s">
        <v>19</v>
      </c>
      <c r="O11" s="26">
        <f>+E11-F11-G11-H11-I11-M11</f>
        <v>114364.08</v>
      </c>
    </row>
    <row r="12" spans="1:16" ht="19.5" thickBot="1" x14ac:dyDescent="0.35">
      <c r="A12" s="27">
        <v>2</v>
      </c>
      <c r="B12" s="28" t="s">
        <v>20</v>
      </c>
      <c r="C12" s="28" t="s">
        <v>21</v>
      </c>
      <c r="D12" s="38" t="s">
        <v>22</v>
      </c>
      <c r="E12" s="22">
        <v>15000</v>
      </c>
      <c r="F12" s="23">
        <f>ROUND(IF(((E12-H12-I12)&gt;34685.01)*((E12-H12-I12)&lt;52027.43),(((E12-H12-I12)-34685.01)*0.15),+IF(((E12-H12-I12)&gt;52027.43)*((E12-H12-I12)&lt;72260.26),((((E12-H12-I12)-52027.43)*0.2)+2601.33),+IF((E12-H12-I12)&gt;72260.26,(((E12-H12-I12)-72260.26)*25%)+6648,0))),2)</f>
        <v>0</v>
      </c>
      <c r="G12" s="23">
        <v>25</v>
      </c>
      <c r="H12" s="23">
        <f>ROUND(IF((E12)&gt;(11137*20),((11137*20)*0.0287),(E12)*0.0287),2)</f>
        <v>430.5</v>
      </c>
      <c r="I12" s="23">
        <f>ROUND(IF((E12)&gt;(11137*10),((11137*10)*0.0304),(E12)*0.0304),2)</f>
        <v>456</v>
      </c>
      <c r="J12" s="23">
        <f>ROUND(IF((E12)&gt;(11137*10),((11137*10)*0.0709),(E12)*0.0709),2)</f>
        <v>1063.5</v>
      </c>
      <c r="K12" s="23">
        <f>ROUND(IF((E12)&gt;(11137*20),((11137*20)*0.071),(E12)*0.071),2)</f>
        <v>1065</v>
      </c>
      <c r="L12" s="24">
        <f>+ROUND(IF(E12&gt;(11137*4),((11137*4)*0.011),E12*0.011),2)</f>
        <v>165</v>
      </c>
      <c r="M12" s="29">
        <f>-L16</f>
        <v>0</v>
      </c>
      <c r="N12" s="30">
        <v>932.76</v>
      </c>
      <c r="O12" s="26">
        <f>+E12-F12-G12-H12-I12-N12</f>
        <v>13155.74</v>
      </c>
    </row>
    <row r="13" spans="1:16" ht="19.5" thickBot="1" x14ac:dyDescent="0.35">
      <c r="A13" s="31"/>
      <c r="B13" s="31"/>
      <c r="C13" s="31"/>
      <c r="D13" s="32"/>
      <c r="E13" s="33">
        <f>SUM(E11:E12)</f>
        <v>165000</v>
      </c>
      <c r="F13" s="34">
        <f>SUM(F11:F12)</f>
        <v>24160.27</v>
      </c>
      <c r="G13" s="34">
        <f>SUM(G11:G12)</f>
        <v>50</v>
      </c>
      <c r="H13" s="34">
        <f t="shared" ref="H13:L13" si="0">SUM(H11:H12)</f>
        <v>4735.5</v>
      </c>
      <c r="I13" s="34">
        <f>SUM(I11:I12)</f>
        <v>3841.65</v>
      </c>
      <c r="J13" s="34">
        <f t="shared" si="0"/>
        <v>8959.630000000001</v>
      </c>
      <c r="K13" s="34">
        <f t="shared" si="0"/>
        <v>11715</v>
      </c>
      <c r="L13" s="34">
        <f t="shared" si="0"/>
        <v>655.03</v>
      </c>
      <c r="M13" s="34">
        <f>M11</f>
        <v>3760</v>
      </c>
      <c r="N13" s="34">
        <f>+N12</f>
        <v>932.76</v>
      </c>
      <c r="O13" s="35">
        <f>SUM(O11:O12)</f>
        <v>127519.82</v>
      </c>
    </row>
    <row r="14" spans="1:16" ht="18.75" x14ac:dyDescent="0.3">
      <c r="A14" s="36"/>
      <c r="B14" s="36"/>
      <c r="C14" s="36"/>
      <c r="D14" s="37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</row>
  </sheetData>
  <mergeCells count="5">
    <mergeCell ref="A1:O1"/>
    <mergeCell ref="A5:O5"/>
    <mergeCell ref="A6:O6"/>
    <mergeCell ref="A7:O7"/>
    <mergeCell ref="A8:O8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Agosto Contratados 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OAI</dc:creator>
  <cp:lastModifiedBy>OAI</cp:lastModifiedBy>
  <dcterms:created xsi:type="dcterms:W3CDTF">2017-10-30T12:59:12Z</dcterms:created>
  <dcterms:modified xsi:type="dcterms:W3CDTF">2017-10-30T13:11:47Z</dcterms:modified>
</cp:coreProperties>
</file>