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8610"/>
  </bookViews>
  <sheets>
    <sheet name="Contratados Juni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F13" i="1"/>
  <c r="D13" i="1"/>
  <c r="L12" i="1"/>
  <c r="K12" i="1"/>
  <c r="J12" i="1"/>
  <c r="I12" i="1"/>
  <c r="H12" i="1"/>
  <c r="G12" i="1"/>
  <c r="E12" i="1" s="1"/>
  <c r="N12" i="1" s="1"/>
  <c r="K11" i="1"/>
  <c r="K13" i="1" s="1"/>
  <c r="J11" i="1"/>
  <c r="J13" i="1" s="1"/>
  <c r="I11" i="1"/>
  <c r="I13" i="1" s="1"/>
  <c r="H11" i="1"/>
  <c r="H13" i="1" s="1"/>
  <c r="G11" i="1"/>
  <c r="G13" i="1" s="1"/>
  <c r="E11" i="1"/>
  <c r="N11" i="1" s="1"/>
  <c r="N13" i="1" s="1"/>
  <c r="E13" i="1" l="1"/>
</calcChain>
</file>

<file path=xl/sharedStrings.xml><?xml version="1.0" encoding="utf-8"?>
<sst xmlns="http://schemas.openxmlformats.org/spreadsheetml/2006/main" count="21" uniqueCount="21">
  <si>
    <t xml:space="preserve">NOMINA DE PAGO DEL PERSONAL CONTRATADO </t>
  </si>
  <si>
    <t>Mes: Junio 2017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</si>
  <si>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</si>
  <si>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</si>
  <si>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</si>
  <si>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</si>
  <si>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</si>
  <si>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</si>
  <si>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</si>
  <si>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</si>
  <si>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</si>
  <si>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</si>
  <si>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</si>
  <si>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</si>
  <si>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</si>
  <si>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</si>
  <si>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>Pedro Luis Gagoc Clerigo</t>
  </si>
  <si>
    <t xml:space="preserve">Director de Normas y Servicios </t>
  </si>
  <si>
    <t>-</t>
  </si>
  <si>
    <t>Yovanny Portes Ramirez</t>
  </si>
  <si>
    <t>Conserje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</si>
</sst>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43" fontId="6" fillId="0" borderId="6" xfId="1" applyFont="1" applyFill="1" applyBorder="1" applyAlignment="1"/>
    <xf numFmtId="43" fontId="6" fillId="0" borderId="7" xfId="1" applyFont="1" applyFill="1" applyBorder="1" applyAlignment="1"/>
    <xf numFmtId="43" fontId="7" fillId="0" borderId="7" xfId="1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43" fontId="7" fillId="0" borderId="8" xfId="1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3" fontId="6" fillId="0" borderId="7" xfId="1" applyFont="1" applyFill="1" applyBorder="1" applyAlignment="1">
      <alignment horizontal="center" wrapText="1"/>
    </xf>
    <xf numFmtId="43" fontId="7" fillId="0" borderId="7" xfId="1" applyFont="1" applyFill="1" applyBorder="1" applyAlignment="1">
      <alignment vertical="center"/>
    </xf>
    <xf numFmtId="0" fontId="5" fillId="0" borderId="0" xfId="0" applyFont="1" applyFill="1" applyBorder="1"/>
    <xf numFmtId="43" fontId="5" fillId="2" borderId="9" xfId="0" applyNumberFormat="1" applyFont="1" applyFill="1" applyBorder="1" applyAlignment="1"/>
    <xf numFmtId="43" fontId="5" fillId="2" borderId="10" xfId="0" applyNumberFormat="1" applyFont="1" applyFill="1" applyBorder="1" applyAlignment="1"/>
    <xf numFmtId="43" fontId="5" fillId="2" borderId="11" xfId="0" applyNumberFormat="1" applyFont="1" applyFill="1" applyBorder="1" applyAlignment="1"/>
    <xf numFmtId="0" fontId="6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717184</xdr:colOff>
      <xdr:row>0</xdr:row>
      <xdr:rowOff>107498</xdr:rowOff>
    </xdr:from>
    <xdr:to>
      <xdr:col>7</xdr:col>
      <xdr:colOff>766083</xdr:colOff>
      <xdr:row>3</xdr:row>
      <xdr:rowOff>240848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2335719-A633-4541-B0C8-72786DD749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363" y="107498"/>
          <a:ext cx="2103577" cy="8681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70" zoomScaleNormal="70" workbookViewId="0">
      <selection activeCell="D23" sqref="D23"/>
    </sheetView>
  </sheetViews>
  <sheetFormatPr baseColWidth="10" defaultRowHeight="15" x14ac:dyDescent="0.25"/>
  <cols>
    <col min="1" max="1" width="5.85546875" bestFit="1" customWidth="1"/>
    <col min="2" max="2" width="28.7109375" bestFit="1" customWidth="1"/>
    <col min="3" max="3" width="36.140625" bestFit="1" customWidth="1"/>
    <col min="4" max="4" width="22.5703125" bestFit="1" customWidth="1"/>
    <col min="5" max="5" width="14.42578125" bestFit="1" customWidth="1"/>
    <col min="7" max="7" width="19.28515625" bestFit="1" customWidth="1"/>
    <col min="8" max="8" width="18.7109375" bestFit="1" customWidth="1"/>
    <col min="9" max="9" width="20.28515625" bestFit="1" customWidth="1"/>
    <col min="10" max="10" width="20.85546875" bestFit="1" customWidth="1"/>
    <col min="11" max="11" width="21.140625" bestFit="1" customWidth="1"/>
    <col min="12" max="12" width="21.5703125" bestFit="1" customWidth="1"/>
    <col min="14" max="14" width="17.28515625" bestFit="1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3"/>
      <c r="B5" s="3"/>
      <c r="C5" s="4"/>
      <c r="D5" s="4"/>
      <c r="E5" s="5"/>
      <c r="F5" s="4"/>
      <c r="G5" s="4"/>
      <c r="H5" s="4"/>
      <c r="I5" s="4"/>
      <c r="J5" s="3"/>
      <c r="K5" s="3"/>
      <c r="L5" s="3"/>
      <c r="M5" s="3"/>
      <c r="N5" s="3"/>
    </row>
    <row r="6" spans="1:14" ht="18" x14ac:dyDescent="0.2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 x14ac:dyDescent="0.3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9.5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9.5" thickBot="1" x14ac:dyDescent="0.35">
      <c r="A10" s="10" t="s">
        <v>2</v>
      </c>
      <c r="B10" s="11" t="s">
        <v>3</v>
      </c>
      <c r="C10" s="11" t="s">
        <v>4</v>
      </c>
      <c r="D10" s="12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4" t="s">
        <v>13</v>
      </c>
      <c r="M10" s="15" t="s">
        <v>14</v>
      </c>
      <c r="N10" s="16" t="s">
        <v>15</v>
      </c>
    </row>
    <row r="11" spans="1:14" ht="18.75" x14ac:dyDescent="0.3">
      <c r="A11" s="17">
        <v>1</v>
      </c>
      <c r="B11" s="18" t="s">
        <v>16</v>
      </c>
      <c r="C11" s="18" t="s">
        <v>17</v>
      </c>
      <c r="D11" s="19">
        <v>150000</v>
      </c>
      <c r="E11" s="20">
        <f>ROUND(IF(((D11-G11-H11)&gt;34685.01)*((D11-G11-H11)&lt;52027.43),(((D11-G11-H11)-34685.01)*0.15),+IF(((D11-G11-H11)&gt;52027.43)*((D11-G11-H11)&lt;72260.26),((((D11-G11-H11)-52027.43)*0.2)+2601.33),+IF((D11-G11-H11)&gt;72260.26,(((D11-G11-H11)-72260.26)*25%)+6648,0))),2)</f>
        <v>24160.27</v>
      </c>
      <c r="F11" s="20">
        <v>25</v>
      </c>
      <c r="G11" s="20">
        <f>ROUND(IF((D11)&gt;(11137*20),((11137*20)*0.0287),(D11)*0.0287),2)</f>
        <v>4305</v>
      </c>
      <c r="H11" s="20">
        <f>ROUND(IF((D11)&gt;(11137*10),((11137*10)*0.0304),(D11)*0.0304),2)</f>
        <v>3385.65</v>
      </c>
      <c r="I11" s="20">
        <f>ROUND(IF((D11)&gt;(11137*10),((11137*10)*0.0709),(D11)*0.0709),2)</f>
        <v>7896.13</v>
      </c>
      <c r="J11" s="20">
        <f>ROUND(IF((D11)&gt;(11137*20),((11137*20)*0.071),(D11)*0.071),2)</f>
        <v>10650</v>
      </c>
      <c r="K11" s="21">
        <f>+ROUND(IF(D11&gt;(11137*4),((11137*4)*0.011),D11*0.011),2)</f>
        <v>490.03</v>
      </c>
      <c r="L11" s="20">
        <v>3760</v>
      </c>
      <c r="M11" s="22" t="s">
        <v>18</v>
      </c>
      <c r="N11" s="23">
        <f>+D11-E11-F11-G11-H11-L11</f>
        <v>114364.08</v>
      </c>
    </row>
    <row r="12" spans="1:14" ht="19.5" thickBot="1" x14ac:dyDescent="0.35">
      <c r="A12" s="24">
        <v>2</v>
      </c>
      <c r="B12" s="25" t="s">
        <v>19</v>
      </c>
      <c r="C12" s="25" t="s">
        <v>20</v>
      </c>
      <c r="D12" s="19">
        <v>15000</v>
      </c>
      <c r="E12" s="20">
        <f>ROUND(IF(((D12-G12-H12)&gt;34685.01)*((D12-G12-H12)&lt;52027.43),(((D12-G12-H12)-34685.01)*0.15),+IF(((D12-G12-H12)&gt;52027.43)*((D12-G12-H12)&lt;72260.26),((((D12-G12-H12)-52027.43)*0.2)+2601.33),+IF((D12-G12-H12)&gt;72260.26,(((D12-G12-H12)-72260.26)*25%)+6648,0))),2)</f>
        <v>0</v>
      </c>
      <c r="F12" s="20">
        <v>25</v>
      </c>
      <c r="G12" s="20">
        <f>ROUND(IF((D12)&gt;(11137*20),((11137*20)*0.0287),(D12)*0.0287),2)</f>
        <v>430.5</v>
      </c>
      <c r="H12" s="20">
        <f>ROUND(IF((D12)&gt;(11137*10),((11137*10)*0.0304),(D12)*0.0304),2)</f>
        <v>456</v>
      </c>
      <c r="I12" s="20">
        <f>ROUND(IF((D12)&gt;(11137*10),((11137*10)*0.0709),(D12)*0.0709),2)</f>
        <v>1063.5</v>
      </c>
      <c r="J12" s="20">
        <f>ROUND(IF((D12)&gt;(11137*20),((11137*20)*0.071),(D12)*0.071),2)</f>
        <v>1065</v>
      </c>
      <c r="K12" s="21">
        <f>+ROUND(IF(D12&gt;(11137*4),((11137*4)*0.011),D12*0.011),2)</f>
        <v>165</v>
      </c>
      <c r="L12" s="26">
        <f>-K16</f>
        <v>0</v>
      </c>
      <c r="M12" s="27">
        <v>932.76</v>
      </c>
      <c r="N12" s="23">
        <f>+D12-E12-F12-G12-H12-M12</f>
        <v>13155.74</v>
      </c>
    </row>
    <row r="13" spans="1:14" ht="19.5" thickBot="1" x14ac:dyDescent="0.35">
      <c r="A13" s="28"/>
      <c r="B13" s="28"/>
      <c r="C13" s="28"/>
      <c r="D13" s="29">
        <f>SUM(D11:D12)</f>
        <v>165000</v>
      </c>
      <c r="E13" s="30">
        <f>SUM(E11:E12)</f>
        <v>24160.27</v>
      </c>
      <c r="F13" s="30">
        <f>SUM(F11:F12)</f>
        <v>50</v>
      </c>
      <c r="G13" s="30">
        <f t="shared" ref="G13:K13" si="0">SUM(G11:G12)</f>
        <v>4735.5</v>
      </c>
      <c r="H13" s="30">
        <f>SUM(H11:H12)</f>
        <v>3841.65</v>
      </c>
      <c r="I13" s="30">
        <f t="shared" si="0"/>
        <v>8959.630000000001</v>
      </c>
      <c r="J13" s="30">
        <f t="shared" si="0"/>
        <v>11715</v>
      </c>
      <c r="K13" s="30">
        <f t="shared" si="0"/>
        <v>655.03</v>
      </c>
      <c r="L13" s="30">
        <f>L11</f>
        <v>3760</v>
      </c>
      <c r="M13" s="30">
        <f>+M12</f>
        <v>932.76</v>
      </c>
      <c r="N13" s="31">
        <f>SUM(N11:N12)</f>
        <v>127519.82</v>
      </c>
    </row>
    <row r="14" spans="1:14" ht="18.75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mergeCells count="3">
    <mergeCell ref="A6:N6"/>
    <mergeCell ref="A7:N7"/>
    <mergeCell ref="A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 Junio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2017-07-03T19:16:31Z</dcterms:created>
  <dcterms:modified xsi:type="dcterms:W3CDTF">2017-07-03T19:18:30Z</dcterms:modified>
</cp:coreProperties>
</file>