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C:\Users\l.guzman\Desktop\CRONOGRAMAS POA 2021\ABRIL-JUNIO\"/>
    </mc:Choice>
  </mc:AlternateContent>
  <xr:revisionPtr revIDLastSave="0" documentId="13_ncr:1_{AAE5050D-4F1F-4393-B477-3E240FD1F901}" xr6:coauthVersionLast="36" xr6:coauthVersionMax="36" xr10:uidLastSave="{00000000-0000-0000-0000-000000000000}"/>
  <bookViews>
    <workbookView xWindow="0" yWindow="0" windowWidth="20490" windowHeight="7620" tabRatio="751" xr2:uid="{00000000-000D-0000-FFFF-FFFF00000000}"/>
  </bookViews>
  <sheets>
    <sheet name="PORTADA" sheetId="49" r:id="rId1"/>
    <sheet name="GEOGRAFIA" sheetId="38" r:id="rId2"/>
    <sheet name="Otras act. Geografía" sheetId="47" r:id="rId3"/>
    <sheet name="PONDERACIÓN" sheetId="46" state="hidden" r:id="rId4"/>
    <sheet name="EV. GEOGRAFIA" sheetId="48" r:id="rId5"/>
    <sheet name="CARTOGRAFIA" sheetId="50" r:id="rId6"/>
    <sheet name="Otras act. Cartografía" sheetId="51" r:id="rId7"/>
    <sheet name="EV. CARTOGRAFIA" sheetId="52" r:id="rId8"/>
    <sheet name="RIESGOS" sheetId="26" state="hidden" r:id="rId9"/>
    <sheet name="LIN-OBJ-PROD" sheetId="13" state="hidden" r:id="rId10"/>
    <sheet name="ÁREAS IGN-JJHM" sheetId="10" state="hidden" r:id="rId11"/>
    <sheet name="UNIDADES DE MEDIDA" sheetId="14" state="hidden" r:id="rId12"/>
    <sheet name="LISTADO CLASIFICADOR" sheetId="27" state="hidden" r:id="rId13"/>
  </sheets>
  <externalReferences>
    <externalReference r:id="rId14"/>
    <externalReference r:id="rId15"/>
    <externalReference r:id="rId16"/>
    <externalReference r:id="rId17"/>
    <externalReference r:id="rId18"/>
    <externalReference r:id="rId19"/>
    <externalReference r:id="rId20"/>
  </externalReferences>
  <definedNames>
    <definedName name="_xlnm._FilterDatabase" localSheetId="5" hidden="1">CARTOGRAFIA!$A$13:$T$33</definedName>
    <definedName name="_xlnm._FilterDatabase" localSheetId="7" hidden="1">'[1]PRELIMINAR POA'!#REF!</definedName>
    <definedName name="_xlnm._FilterDatabase" localSheetId="4" hidden="1">'[1]PRELIMINAR POA'!#REF!</definedName>
    <definedName name="_xlnm._FilterDatabase" localSheetId="1" hidden="1">'[1]PRELIMINAR POA'!#REF!</definedName>
    <definedName name="_xlnm._FilterDatabase" localSheetId="6" hidden="1">'[2]PRELIMINAR POA'!#REF!</definedName>
    <definedName name="_xlnm._FilterDatabase" localSheetId="2" hidden="1">'[2]PRELIMINAR POA'!#REF!</definedName>
    <definedName name="_xlnm._FilterDatabase" localSheetId="3" hidden="1">'[2]PRELIMINAR POA'!#REF!</definedName>
    <definedName name="_xlnm._FilterDatabase" localSheetId="0" hidden="1">'[1]PRELIMINAR POA'!#REF!</definedName>
    <definedName name="_xlnm._FilterDatabase" hidden="1">'[1]PRELIMINAR POA'!#REF!</definedName>
    <definedName name="_xlnm.Print_Area" localSheetId="5">CARTOGRAFIA!$A$1:$Q$53</definedName>
    <definedName name="_xlnm.Print_Area" localSheetId="7">#REF!</definedName>
    <definedName name="_xlnm.Print_Area" localSheetId="4">#REF!</definedName>
    <definedName name="_xlnm.Print_Area" localSheetId="1">GEOGRAFIA!$A$1:$Q$45</definedName>
    <definedName name="_xlnm.Print_Area" localSheetId="6">'Otras act. Cartografía'!$A$1:$J$21</definedName>
    <definedName name="_xlnm.Print_Area" localSheetId="2">'Otras act. Geografía'!$A$1:$J$19</definedName>
    <definedName name="_xlnm.Print_Area" localSheetId="3">#REF!</definedName>
    <definedName name="_xlnm.Print_Area" localSheetId="0">PORTADA!$A$1:$G$49</definedName>
    <definedName name="_xlnm.Print_Area">#REF!</definedName>
    <definedName name="Lineamiento_1._Asegurar_la_sostenibilidad_financiera">'LIN-OBJ-PROD'!$D$2:$D$4</definedName>
    <definedName name="Lineamiento_2._Proveer_un_eficiente_servicio_a_los_usuarios">'LIN-OBJ-PROD'!$E$2:$E$3</definedName>
    <definedName name="Lineamiento_3._Posicionar_al_IGNJJHM_como_el_rector_de_la_geografía_nacional.">'LIN-OBJ-PROD'!$F$2:$F$8</definedName>
    <definedName name="Lineamiento_4._Asegurar_la_eficiencia_de_los_procesos_internos_y_del_personal">'LIN-OBJ-PROD'!$G$2:$G$5</definedName>
    <definedName name="LINEAMIENTOS_ESTRATÉGICOS" localSheetId="3">'[3]LIN-OBJ-PROD'!$A$2:$A$5</definedName>
    <definedName name="LINEAMIENTOS_ESTRATÉGICOS">'LIN-OBJ-PROD'!$A$2:$A$5</definedName>
    <definedName name="MyExchangeRate" localSheetId="5">#REF!</definedName>
    <definedName name="MyExchangeRate" localSheetId="7">#REF!</definedName>
    <definedName name="MyExchangeRate" localSheetId="4">#REF!</definedName>
    <definedName name="MyExchangeRate" localSheetId="1">#REF!</definedName>
    <definedName name="MyExchangeRate" localSheetId="6">#REF!</definedName>
    <definedName name="MyExchangeRate" localSheetId="2">#REF!</definedName>
    <definedName name="MyExchangeRate" localSheetId="3">#REF!</definedName>
    <definedName name="MyExchangeRate" localSheetId="0">#REF!</definedName>
    <definedName name="MyExchangeRate">#REF!</definedName>
    <definedName name="Obj._1.1_Financiamiento_Público_Logrado">'LIN-OBJ-PROD'!$H$2:$H$4</definedName>
    <definedName name="Obj._1.3_Acuerdos_de_asesoría_asistencia_y_cooperación_mediante_alianzas_público_público_y_público_privadas_nacionales_e_internacionales.">'LIN-OBJ-PROD'!$I$2</definedName>
    <definedName name="Obj._2.1_Público_con_Acceso_a_los_Servicios_de_Información_Geoespacial">'LIN-OBJ-PROD'!$J$2:$J$4</definedName>
    <definedName name="Obj._2.2_Informaciones_Datos_Geoespaciales_y_Asesorías_para_el_Desarrollo_del_Sector_Público_Privado_Educativo_y_Científico_Disponibles.">'LIN-OBJ-PROD'!$K$2:$K$12</definedName>
    <definedName name="Obj._3.1_Promover_el_Instituto_y_su_Posicionamiento_como_Organismo_Rector.">'LIN-OBJ-PROD'!$L$2:$L$6</definedName>
    <definedName name="Obj._3.2_Desarrollar_Relaciones_Interinstitucionales_y_Lograr_Alianzas_Estratégicas_Público_Público_y_Público_Privadas_para_Crear_Sinergia.">'LIN-OBJ-PROD'!$M$2:$M$5</definedName>
    <definedName name="Obj._3.3_Crear_un_Marco_Normativo_Políticas_y_Metodologías_en_Materia_de_Geografía_Cartografía_y_Geodesia.">'LIN-OBJ-PROD'!$N$2:$N$5</definedName>
    <definedName name="Obj._3.4_Crear_Centralizar_y_Gestionar_los_Archivos_de_Datos_Geográficos_y_Cartográficos_a_Nivel_Nacional.">'LIN-OBJ-PROD'!$O$2:$O$4</definedName>
    <definedName name="Obj._3.5_Promover_la_Integración_de_la_Sociedad_al_Conocimiento_y_Cuidado_de_la_Geografía.">'LIN-OBJ-PROD'!$P$2</definedName>
    <definedName name="Obj._3.7_Gestionar_la_Infraestructura_de_Datos_Espaciales_De_La_República_Dominicana_IDE_RD.">'LIN-OBJ-PROD'!$Q$2:$Q$4</definedName>
    <definedName name="Obj._4.1_Direccionamiento_Estratégico_Operativo_y_Arquitectura_Organizacional_Definidos.">'LIN-OBJ-PROD'!$R$2:$R$12</definedName>
    <definedName name="Obj._4.2_Asegurar_el_Uso_de_la_Tecnología_de_Punta.">'LIN-OBJ-PROD'!$S$2:$S$6</definedName>
    <definedName name="Obj._4.3_Asegurar_y_Fortalecer_las_Capacidades_Técnicas_y_Competencias_Necesarias_del_Personal.">'LIN-OBJ-PROD'!$T$2</definedName>
    <definedName name="Obj._4.4_Fortalecer_la_Integración_Comunicaciones_y_Trabajo_de_Todo_el_Personal.">'LIN-OBJ-PROD'!$U$2:$U$3</definedName>
    <definedName name="OLE_LINK1" localSheetId="5">#REF!</definedName>
    <definedName name="OLE_LINK1" localSheetId="7">#REF!</definedName>
    <definedName name="OLE_LINK1" localSheetId="4">#REF!</definedName>
    <definedName name="OLE_LINK1" localSheetId="1">#REF!</definedName>
    <definedName name="OLE_LINK1" localSheetId="6">#REF!</definedName>
    <definedName name="OLE_LINK1" localSheetId="2">#REF!</definedName>
    <definedName name="OLE_LINK1" localSheetId="3">#REF!</definedName>
    <definedName name="OLE_LINK1" localSheetId="0">#REF!</definedName>
    <definedName name="OLE_LINK1">#REF!</definedName>
    <definedName name="_xlnm.Print_Titles" localSheetId="5">CARTOGRAFIA!$11:$13</definedName>
    <definedName name="_xlnm.Print_Titles" localSheetId="7">#REF!</definedName>
    <definedName name="_xlnm.Print_Titles" localSheetId="4">#REF!</definedName>
    <definedName name="_xlnm.Print_Titles" localSheetId="1">GEOGRAFIA!$15:$17</definedName>
    <definedName name="_xlnm.Print_Titles" localSheetId="6">#REF!</definedName>
    <definedName name="_xlnm.Print_Titles" localSheetId="2">#REF!</definedName>
    <definedName name="_xlnm.Print_Titles" localSheetId="3">#REF!</definedName>
    <definedName name="_xlnm.Print_Titles" localSheetId="0">#REF!</definedName>
    <definedName name="_xlnm.Print_Titles">#REF!</definedName>
    <definedName name="x" localSheetId="5">#REF!</definedName>
    <definedName name="x" localSheetId="7">#REF!</definedName>
    <definedName name="x" localSheetId="4">#REF!</definedName>
    <definedName name="x" localSheetId="1">#REF!</definedName>
    <definedName name="x" localSheetId="6">#REF!</definedName>
    <definedName name="x" localSheetId="2">#REF!</definedName>
    <definedName name="x" localSheetId="3">#REF!</definedName>
    <definedName name="x" localSheetId="0">#REF!</definedName>
    <definedName name="x">#REF!</definedName>
    <definedName name="Z_4636F452_EA90_4649_AA40_380207579D3F_.wvu.Rows" localSheetId="6" hidden="1">'[2]PRELIMINAR POA'!$191:$191,'[2]PRELIMINAR POA'!$3699:$3705</definedName>
    <definedName name="Z_4636F452_EA90_4649_AA40_380207579D3F_.wvu.Rows" localSheetId="2" hidden="1">'[2]PRELIMINAR POA'!$191:$191,'[2]PRELIMINAR POA'!$3699:$3705</definedName>
    <definedName name="Z_4636F452_EA90_4649_AA40_380207579D3F_.wvu.Rows" localSheetId="3" hidden="1">'[2]PRELIMINAR POA'!$191:$191,'[2]PRELIMINAR POA'!$3699:$3705</definedName>
    <definedName name="Z_4636F452_EA90_4649_AA40_380207579D3F_.wvu.Rows" hidden="1">'[1]PRELIMINAR POA'!$191:$191,'[1]PRELIMINAR POA'!$3699:$3705</definedName>
    <definedName name="Z_A01F15F0_446B_4031_8939_F73EA6CB975B_.wvu.Rows" localSheetId="6" hidden="1">'[4]POA GENERAL'!$191:$191,'[4]POA GENERAL'!$2787:$2787,'[4]POA GENERAL'!$3699:$3705</definedName>
    <definedName name="Z_A01F15F0_446B_4031_8939_F73EA6CB975B_.wvu.Rows" localSheetId="2" hidden="1">'[4]POA GENERAL'!$191:$191,'[4]POA GENERAL'!$2787:$2787,'[4]POA GENERAL'!$3699:$3705</definedName>
    <definedName name="Z_A01F15F0_446B_4031_8939_F73EA6CB975B_.wvu.Rows" localSheetId="3" hidden="1">'[4]POA GENERAL'!$191:$191,'[4]POA GENERAL'!$2787:$2787,'[4]POA GENERAL'!$3699:$3705</definedName>
    <definedName name="Z_A01F15F0_446B_4031_8939_F73EA6CB975B_.wvu.Rows" hidden="1">'[5]POA GENERAL'!$191:$191,'[5]POA GENERAL'!$2787:$2787,'[5]POA GENERAL'!$3699:$3705</definedName>
    <definedName name="Z_A4678EA1_6D48_4DAD_9A41_8C1ADB2E3BBF_.wvu.Rows" localSheetId="6" hidden="1">'[2]PRELIMINAR POA'!$191:$191,'[2]PRELIMINAR POA'!$2787:$2787,'[2]PRELIMINAR POA'!$3699:$3705</definedName>
    <definedName name="Z_A4678EA1_6D48_4DAD_9A41_8C1ADB2E3BBF_.wvu.Rows" localSheetId="2" hidden="1">'[2]PRELIMINAR POA'!$191:$191,'[2]PRELIMINAR POA'!$2787:$2787,'[2]PRELIMINAR POA'!$3699:$3705</definedName>
    <definedName name="Z_A4678EA1_6D48_4DAD_9A41_8C1ADB2E3BBF_.wvu.Rows" localSheetId="3" hidden="1">'[2]PRELIMINAR POA'!$191:$191,'[2]PRELIMINAR POA'!$2787:$2787,'[2]PRELIMINAR POA'!$3699:$3705</definedName>
    <definedName name="Z_A4678EA1_6D48_4DAD_9A41_8C1ADB2E3BBF_.wvu.Rows" hidden="1">'[1]PRELIMINAR POA'!$191:$191,'[1]PRELIMINAR POA'!$2787:$2787,'[1]PRELIMINAR POA'!$3699:$3705</definedName>
    <definedName name="Z_BFDEDB31_9899_48A8_914B_CA36B71B031E_.wvu.Rows" localSheetId="6" hidden="1">'[2]PRELIMINAR POA'!$191:$191,'[2]PRELIMINAR POA'!$2787:$2787,'[2]PRELIMINAR POA'!$3699:$3705</definedName>
    <definedName name="Z_BFDEDB31_9899_48A8_914B_CA36B71B031E_.wvu.Rows" localSheetId="2" hidden="1">'[2]PRELIMINAR POA'!$191:$191,'[2]PRELIMINAR POA'!$2787:$2787,'[2]PRELIMINAR POA'!$3699:$3705</definedName>
    <definedName name="Z_BFDEDB31_9899_48A8_914B_CA36B71B031E_.wvu.Rows" localSheetId="3" hidden="1">'[2]PRELIMINAR POA'!$191:$191,'[2]PRELIMINAR POA'!$2787:$2787,'[2]PRELIMINAR POA'!$3699:$3705</definedName>
    <definedName name="Z_BFDEDB31_9899_48A8_914B_CA36B71B031E_.wvu.Rows" hidden="1">'[1]PRELIMINAR POA'!$191:$191,'[1]PRELIMINAR POA'!$2787:$2787,'[1]PRELIMINAR POA'!$3699:$3705</definedName>
  </definedNames>
  <calcPr calcId="191029"/>
  <fileRecoveryPr autoRecover="0"/>
</workbook>
</file>

<file path=xl/calcChain.xml><?xml version="1.0" encoding="utf-8"?>
<calcChain xmlns="http://schemas.openxmlformats.org/spreadsheetml/2006/main">
  <c r="G12" i="52" l="1"/>
  <c r="G13" i="52"/>
  <c r="G14" i="52"/>
  <c r="G15" i="52"/>
  <c r="G16" i="52"/>
  <c r="J14" i="50"/>
  <c r="M14" i="50"/>
  <c r="N14" i="50"/>
  <c r="O14" i="50"/>
  <c r="P14" i="50"/>
  <c r="J16" i="50"/>
  <c r="M16" i="50"/>
  <c r="N16" i="50"/>
  <c r="O16" i="50"/>
  <c r="P16" i="50"/>
  <c r="J17" i="50"/>
  <c r="M17" i="50"/>
  <c r="N17" i="50"/>
  <c r="O17" i="50"/>
  <c r="P17" i="50"/>
  <c r="J19" i="50"/>
  <c r="M19" i="50"/>
  <c r="N19" i="50"/>
  <c r="O19" i="50"/>
  <c r="P19" i="50"/>
  <c r="J21" i="50"/>
  <c r="M21" i="50"/>
  <c r="N21" i="50"/>
  <c r="O21" i="50"/>
  <c r="P21" i="50"/>
  <c r="J23" i="50"/>
  <c r="M23" i="50"/>
  <c r="N23" i="50"/>
  <c r="O23" i="50"/>
  <c r="P23" i="50"/>
  <c r="J24" i="50"/>
  <c r="M24" i="50"/>
  <c r="N24" i="50"/>
  <c r="O24" i="50"/>
  <c r="P24" i="50"/>
  <c r="J27" i="50"/>
  <c r="M27" i="50"/>
  <c r="N27" i="50"/>
  <c r="O27" i="50"/>
  <c r="P27" i="50"/>
  <c r="J28" i="50"/>
  <c r="M28" i="50"/>
  <c r="N28" i="50"/>
  <c r="O28" i="50"/>
  <c r="P28" i="50"/>
  <c r="J31" i="50"/>
  <c r="M31" i="50"/>
  <c r="N31" i="50"/>
  <c r="O31" i="50"/>
  <c r="P31" i="50"/>
  <c r="J34" i="50"/>
  <c r="M34" i="50"/>
  <c r="N34" i="50"/>
  <c r="O34" i="50"/>
  <c r="P34" i="50"/>
  <c r="J36" i="50"/>
  <c r="M36" i="50"/>
  <c r="N36" i="50"/>
  <c r="O36" i="50"/>
  <c r="P36" i="50"/>
  <c r="J37" i="50"/>
  <c r="M37" i="50"/>
  <c r="N37" i="50"/>
  <c r="O37" i="50"/>
  <c r="P37" i="50"/>
  <c r="J41" i="50"/>
  <c r="M41" i="50"/>
  <c r="N41" i="50"/>
  <c r="O41" i="50"/>
  <c r="P41" i="50"/>
  <c r="J45" i="50"/>
  <c r="M45" i="50"/>
  <c r="N45" i="50"/>
  <c r="O45" i="50"/>
  <c r="P45" i="50"/>
  <c r="J49" i="50"/>
  <c r="M49" i="50"/>
  <c r="N49" i="50"/>
  <c r="O49" i="50"/>
  <c r="P49" i="50"/>
  <c r="J51" i="50"/>
  <c r="M51" i="50"/>
  <c r="N51" i="50"/>
  <c r="O51" i="50"/>
  <c r="P51" i="50"/>
  <c r="A56" i="50"/>
  <c r="C56" i="50"/>
  <c r="D56" i="50"/>
  <c r="G17" i="52" l="1"/>
  <c r="D47" i="38"/>
  <c r="C47" i="38"/>
  <c r="A47" i="38"/>
  <c r="H12" i="52" l="1"/>
  <c r="H13" i="52"/>
  <c r="H15" i="52"/>
  <c r="H14" i="52"/>
  <c r="G16" i="48"/>
  <c r="G15" i="48"/>
  <c r="G14" i="48"/>
  <c r="G13" i="48"/>
  <c r="G12" i="48"/>
  <c r="H17" i="52" l="1"/>
  <c r="G17" i="48"/>
  <c r="P45" i="38"/>
  <c r="P44" i="38"/>
  <c r="P40" i="38"/>
  <c r="P38" i="38"/>
  <c r="P36" i="38"/>
  <c r="P31" i="38"/>
  <c r="P27" i="38"/>
  <c r="P25" i="38"/>
  <c r="P22" i="38"/>
  <c r="P20" i="38"/>
  <c r="P18" i="38"/>
  <c r="P23" i="38"/>
  <c r="O45" i="38"/>
  <c r="O44" i="38"/>
  <c r="O40" i="38"/>
  <c r="O38" i="38"/>
  <c r="O36" i="38"/>
  <c r="O31" i="38"/>
  <c r="O27" i="38"/>
  <c r="O25" i="38"/>
  <c r="O23" i="38"/>
  <c r="N23" i="38"/>
  <c r="O22" i="38"/>
  <c r="O20" i="38"/>
  <c r="O18" i="38"/>
  <c r="N45" i="38"/>
  <c r="N44" i="38"/>
  <c r="N40" i="38"/>
  <c r="N38" i="38"/>
  <c r="N36" i="38"/>
  <c r="N31" i="38"/>
  <c r="N27" i="38"/>
  <c r="N25" i="38"/>
  <c r="N22" i="38"/>
  <c r="N20" i="38"/>
  <c r="N18" i="38"/>
  <c r="M18" i="38"/>
  <c r="M45" i="38"/>
  <c r="M44" i="38"/>
  <c r="M40" i="38"/>
  <c r="M38" i="38"/>
  <c r="M36" i="38"/>
  <c r="M31" i="38"/>
  <c r="M27" i="38"/>
  <c r="M25" i="38"/>
  <c r="M23" i="38"/>
  <c r="M22" i="38"/>
  <c r="M20" i="38"/>
  <c r="J45" i="38"/>
  <c r="J44" i="38"/>
  <c r="J40" i="38"/>
  <c r="J38" i="38"/>
  <c r="J31" i="38"/>
  <c r="J36" i="38"/>
  <c r="J27" i="38"/>
  <c r="J25" i="38"/>
  <c r="J23" i="38"/>
  <c r="J22" i="38"/>
  <c r="J20" i="38"/>
  <c r="J18" i="38"/>
  <c r="H15" i="48" l="1"/>
  <c r="H13" i="48"/>
  <c r="H12" i="48"/>
  <c r="H14" i="48"/>
  <c r="H17" i="48"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sourceFile="C:\Users\r.bernard\Desktop\MATRIZ POA\PRUEBA MATRIZ MODELO POA 2020.xlsx" keepAlive="1" name="PRUEBA MATRIZ MODELO POA 2020" type="5" refreshedVersion="0" new="1" background="1">
    <dbPr connection="Provider=Microsoft.ACE.OLEDB.12.0;Password=&quot;&quot;;User ID=Admin;Data Source=C:\Users\r.bernard\Desktop\MATRIZ POA\PRUEBA MATRIZ MODELO POA 2020.xlsx;Mode=Share Deny Write;Extended Properties=&quot;HDR=YES;&quot;;Jet OLEDB:System database=&quot;&quot;;Jet OLEDB:Registry Path=&quot;&quot;;Jet OLEDB:Database Password=&quot;&quot;;Jet OLEDB:Engine Type=3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POA DAF$'" commandType="3"/>
  </connection>
  <connection id="2" xr16:uid="{00000000-0015-0000-FFFF-FFFF01000000}" sourceFile="C:\Users\r.bernard\Desktop\MATRIZ POA\PRUEBA MATRIZ MODELO POA 2020.xlsx" keepAlive="1" name="PRUEBA MATRIZ MODELO POA 20201" type="5" refreshedVersion="0" new="1" background="1">
    <dbPr connection="Provider=Microsoft.ACE.OLEDB.12.0;Password=&quot;&quot;;User ID=Admin;Data Source=C:\Users\r.bernard\Desktop\MATRIZ POA\PRUEBA MATRIZ MODELO POA 2020.xlsx;Mode=Share Deny Write;Extended Properties=&quot;HDR=YES;&quot;;Jet OLEDB:System database=&quot;&quot;;Jet OLEDB:Registry Path=&quot;&quot;;Jet OLEDB:Database Password=&quot;&quot;;Jet OLEDB:Engine Type=3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POA RRHH$'" commandType="3"/>
  </connection>
</connections>
</file>

<file path=xl/sharedStrings.xml><?xml version="1.0" encoding="utf-8"?>
<sst xmlns="http://schemas.openxmlformats.org/spreadsheetml/2006/main" count="1148" uniqueCount="818">
  <si>
    <t xml:space="preserve">NO. </t>
  </si>
  <si>
    <t>INSTITUTO GEOGRÁFICO NACIONAL</t>
  </si>
  <si>
    <t>PRODUCTO</t>
  </si>
  <si>
    <t>"José Joaquín Hungría Morell"</t>
  </si>
  <si>
    <t>T-2</t>
  </si>
  <si>
    <t>Abr</t>
  </si>
  <si>
    <t>May</t>
  </si>
  <si>
    <t>Jun</t>
  </si>
  <si>
    <t>ACCIONES</t>
  </si>
  <si>
    <t>Viáticos fuera del país</t>
  </si>
  <si>
    <t>Viáticos dentro del país</t>
  </si>
  <si>
    <t>Sobresueldos</t>
  </si>
  <si>
    <t>Servicios legales</t>
  </si>
  <si>
    <t>Servicios fijos</t>
  </si>
  <si>
    <t>Servicios de pintura y derivados con fines de higiene y embellecimiento</t>
  </si>
  <si>
    <t>Servicios</t>
  </si>
  <si>
    <t>Remuneraciones al personal fijo</t>
  </si>
  <si>
    <t>Publicidad y propaganda</t>
  </si>
  <si>
    <t>Programas de informática y base de datos</t>
  </si>
  <si>
    <t>Productos eléctricos y afines</t>
  </si>
  <si>
    <t>Prestaciones económicas</t>
  </si>
  <si>
    <t>Pólizas para bienes muebles adquiridos</t>
  </si>
  <si>
    <t>Obras menores en edificaciones</t>
  </si>
  <si>
    <t>Mantenimiento y reparación de vehículos</t>
  </si>
  <si>
    <t>Llantas y neumáticos</t>
  </si>
  <si>
    <t>Instalaciones eléctricas</t>
  </si>
  <si>
    <t>Impresión y encuadernación</t>
  </si>
  <si>
    <t>Fumigación</t>
  </si>
  <si>
    <t>Equipos y accesorios de informática</t>
  </si>
  <si>
    <t>Electrodomésticos</t>
  </si>
  <si>
    <t>Contribuciones al seguro de salud</t>
  </si>
  <si>
    <t>Contribuciones al seguro de riesgo laboral</t>
  </si>
  <si>
    <t>Contribuciones al seguro de pensiones</t>
  </si>
  <si>
    <t>Contribuciones a la seguridad social</t>
  </si>
  <si>
    <t>Consultoría</t>
  </si>
  <si>
    <t>Compensación</t>
  </si>
  <si>
    <t>Combustible</t>
  </si>
  <si>
    <t>Capacitación</t>
  </si>
  <si>
    <t>Bonos para útiles diversos</t>
  </si>
  <si>
    <t>Alquiler local institucional</t>
  </si>
  <si>
    <t>Alquiler de maquinarias y equipos</t>
  </si>
  <si>
    <t>LINEAMIENTOS ESTRATÉGICOS</t>
  </si>
  <si>
    <t>OBJETIVOS ESTRATÉGICOS</t>
  </si>
  <si>
    <t>2.1 Público con Acceso a los Servicios de Información Geoespacial</t>
  </si>
  <si>
    <t>3.2 Desarrollar Relaciones Interinstitucionales y Lograr Alianzas Estratégicas Público-Público y Público Privadas para Crear Sinergia</t>
  </si>
  <si>
    <t>4.1 Direccionamiento Estratégico Operativo y Arquitectura Organizacional Definidos</t>
  </si>
  <si>
    <t>4.2 Asegurar el Uso de la Tecnología de Punta</t>
  </si>
  <si>
    <t>4.3 Asegurar y Fortalecer las Capacidades Técnicas y Competencias Necesarias del Personal</t>
  </si>
  <si>
    <t>Desarrollo de Diversas Actividades Orientadas a una Gestión Administrativa Financiera Eficiente y Eficaz</t>
  </si>
  <si>
    <t>Desarrollo de Proyectos de Cooperación Nacional e Internacional</t>
  </si>
  <si>
    <t>Fortalecimiento del portal web institucional</t>
  </si>
  <si>
    <t>Disponibilidad de cartografía base de dos municipios de la república dominicana</t>
  </si>
  <si>
    <t>Disponibilidad de una planificación eficiente y eficaz en materia de ética y transparencia</t>
  </si>
  <si>
    <t>Posicionamiento del Instituto Geográfico Nacional "José Joaquín Hungría Morell".</t>
  </si>
  <si>
    <t>Vinculación y coordinación para la integración del IGN-JJHM con organismos públicos y privados.</t>
  </si>
  <si>
    <t>Disponibilidad de convenios y/o acuerdos internacionales y/o nacionales.</t>
  </si>
  <si>
    <t>Integración del IGN-JJHM en espacios nacionales e internacionales</t>
  </si>
  <si>
    <t>Elaboración de normas técnicas de representación cartográfica.</t>
  </si>
  <si>
    <t>Implementación norma geodésica de nivel nacional</t>
  </si>
  <si>
    <t>Contribución y apoyo técnico a iniciativas y actividades a nivel regional.</t>
  </si>
  <si>
    <t>Elaboración de atlas de la región suroeste.</t>
  </si>
  <si>
    <t>Información geoespacial en el archivo cartográfico nacional incrementada.</t>
  </si>
  <si>
    <t>Fortalecimiento de las capacidades para la elaboración de normativas, regulaciones y protocolos para la gestión de la información geoespacial.</t>
  </si>
  <si>
    <t>Actualización continua  del geoportal (catálogo de servicios) de la república dominicana.</t>
  </si>
  <si>
    <t>Fortalecimiento de la infraestructura de datos espaciales de la república dominicana (IDE-RD).</t>
  </si>
  <si>
    <t>Disponibilidad de mobiliarios, materiales y/o equipos en cumplimiento a la ley de compras y contrataciones no. 340-06 y su reglamento de aplicación no. 543-12</t>
  </si>
  <si>
    <t>Mantenimiento de activos institucionales de manera oportuna.</t>
  </si>
  <si>
    <t>Disponibilidad de mapa de procesos del IGN-JJHM.</t>
  </si>
  <si>
    <t>Diseño y rediseño de documentos procedimentales institucionales</t>
  </si>
  <si>
    <t>Implementación de herramientas para elevar la calidad institucional.</t>
  </si>
  <si>
    <t>Rendición de cuentas oportuna mediante la elaboración de la memoria institucional.</t>
  </si>
  <si>
    <t>Fortalecimiento del subsistema de reclutamiento y selección de personal en cumplimiento a la ley no. 41-08 y sus reglamentos de aplicación.</t>
  </si>
  <si>
    <t>Disponibilidad de manual de cargo y escala salarial institucional.</t>
  </si>
  <si>
    <t>Desarrollo de diversas actividades para elevar los indicadores de gestión humana.</t>
  </si>
  <si>
    <t>Desarrollo de acciones en materia jurídica vinculadas a las funciones del IGN-JJHM.</t>
  </si>
  <si>
    <t>Disponibilidad de equipos tecnológicos y de comunicaciones.</t>
  </si>
  <si>
    <t>Implementación de sistema informático de mesa de ayuda</t>
  </si>
  <si>
    <t>Fortalecimiento del subsistema de capacitación alineado a la ley 41-08 de función pública y sus reglamentos de aplicación</t>
  </si>
  <si>
    <t>Fortalecimiento de los subsistemas de compensación y beneficios.</t>
  </si>
  <si>
    <t>Desarrollo e implementación de encuesta de clima organizacional en el IGN-JJJHM.</t>
  </si>
  <si>
    <t>ÁREAS IGN-JJHM</t>
  </si>
  <si>
    <t>Dirección de Geografía</t>
  </si>
  <si>
    <t>Dirección de Cartografía</t>
  </si>
  <si>
    <t>División de Comunicaciones</t>
  </si>
  <si>
    <t>Departamento de Recursos Humanos</t>
  </si>
  <si>
    <t>Departamento de Planificación y Desarrollo</t>
  </si>
  <si>
    <t>Departamento Jurídico</t>
  </si>
  <si>
    <t>Oficina de acceso a la Información Pública</t>
  </si>
  <si>
    <t>Departamento Administrativo Financiero</t>
  </si>
  <si>
    <t xml:space="preserve">División de Tecnología de la Información y Comunicación </t>
  </si>
  <si>
    <t>Comisión de Ética Pública</t>
  </si>
  <si>
    <t>1.2 Áreas de actuación rentables desarrolladas.</t>
  </si>
  <si>
    <r>
      <t xml:space="preserve">Lineamiento 2. </t>
    </r>
    <r>
      <rPr>
        <b/>
        <sz val="10"/>
        <color theme="1"/>
        <rFont val="Arial"/>
        <family val="2"/>
      </rPr>
      <t>Proveer un eficiente servicio a los usuarios</t>
    </r>
  </si>
  <si>
    <r>
      <t xml:space="preserve">Lineamiento 4. </t>
    </r>
    <r>
      <rPr>
        <b/>
        <sz val="10"/>
        <color theme="1"/>
        <rFont val="Arial"/>
        <family val="2"/>
      </rPr>
      <t>Asegurar la eficiencia de los procesos internos y del personal</t>
    </r>
  </si>
  <si>
    <r>
      <t xml:space="preserve">Lineamiento 3. </t>
    </r>
    <r>
      <rPr>
        <b/>
        <sz val="10"/>
        <color theme="1"/>
        <rFont val="Arial"/>
        <family val="2"/>
      </rPr>
      <t>Posicionar al IGNJJHM como el rector de la geografía nacional.</t>
    </r>
  </si>
  <si>
    <t>PRODUCTOS</t>
  </si>
  <si>
    <t>Plan Anual de Compras y Contrataciones PACC 2020 Elaborado</t>
  </si>
  <si>
    <t>Producción de Documentos de Procesos Administrativos Financieros del IGNJJHM</t>
  </si>
  <si>
    <r>
      <t xml:space="preserve">Lineamiento 1. </t>
    </r>
    <r>
      <rPr>
        <b/>
        <sz val="10"/>
        <color theme="1"/>
        <rFont val="Arial"/>
        <family val="2"/>
      </rPr>
      <t>Asegurar la sostenibilidad financiera</t>
    </r>
  </si>
  <si>
    <t>1.1 Financiamiento Público Logrado.</t>
  </si>
  <si>
    <t>Disponibilidad de mapas e imágenes aéreas y/o satelitales en la página web</t>
  </si>
  <si>
    <t>Elaboración de la metodología para la creación del catastro multipropósito.</t>
  </si>
  <si>
    <t>Nomenclátor geográfico de la República Dominicana</t>
  </si>
  <si>
    <t>Proceso de regularización cartográfica de límites políticos  administrativos</t>
  </si>
  <si>
    <t>Fortalecimiento de la red geodésica nacional</t>
  </si>
  <si>
    <t>Asistencia técnica a instituciones públicas y privadas ofrecidas de manera oportuna</t>
  </si>
  <si>
    <t>Desarrollo de programa de ética e  integridad focalizado en los servidores públicos del IGNJJHM</t>
  </si>
  <si>
    <t>Desarrollo de programa de transparencia focalizado en los servidores públicos del IGNJJHM</t>
  </si>
  <si>
    <t>Desarrollo de programa de integridad en la gestión administrativa focalizado en los servidores públicos del IGNJJHM</t>
  </si>
  <si>
    <t>Cumplimiento de la ley no. 200 04 de libre acceso a la información pública en el instituto geográfico nacional José Joaquín Hungría Morell</t>
  </si>
  <si>
    <t>Elaboración y publicación de mapa político administrativo oficial 2018</t>
  </si>
  <si>
    <t>Monitoreo de medios de comunicación, radio, televisión, prensa escrita y digital</t>
  </si>
  <si>
    <t>Posicionamiento del Instituto Geográfico Nacional José Joaquín Hungría Morell</t>
  </si>
  <si>
    <t>Promoción de la institución mediante la incorporación en medios, vías y canales de comunicación</t>
  </si>
  <si>
    <t>Disponibilidad de convenios y o acuerdos internacionales y/o nacionales</t>
  </si>
  <si>
    <t>Vinculación y coordinación para la integración del IGN JJHM con organismos públicos y privados</t>
  </si>
  <si>
    <t>Integración a eventos internacionales 2019 vinculados al sector geodésico y cartográfico</t>
  </si>
  <si>
    <t>Integración del IGN JJHM en espacios nacionales e internacionales</t>
  </si>
  <si>
    <t>Elaboración de normas técnicas de representación cartográfica</t>
  </si>
  <si>
    <t>Contribución y apoyo técnico a iniciativas y actividades a nivel regional</t>
  </si>
  <si>
    <t>Elaboración preliminar del marco normativo de aplicación de la ley núm 208 14</t>
  </si>
  <si>
    <t>Elaboración de atlas de la región suroeste</t>
  </si>
  <si>
    <t>Información geoespacial en el archivo cartográfico nacional incrementada</t>
  </si>
  <si>
    <t>Organización de eventos y actividades educativas y formativas para la integración de la sociedad al conocimiento de la geografía</t>
  </si>
  <si>
    <t>Fortalecimiento de las capacidades para la elaboración de normativas, regulaciones y protocolos para la gestión de la información geoespacial</t>
  </si>
  <si>
    <t>Fortalecimiento de la infraestructura de datos espaciales de la república dominicana IDE RD</t>
  </si>
  <si>
    <t>Actualización continua  del geoportal catálogo de servicios de la república dominicana</t>
  </si>
  <si>
    <t>Disponibilidad de mobiliarios, materiales y o equipos en cumplimiento a la ley de compras y contrataciones no 340 06 y su reglamento de aplicación no 543 12</t>
  </si>
  <si>
    <t>Elaboración del plan operativo anual 2020 del IGN JJHM</t>
  </si>
  <si>
    <t>Mantenimiento de activos institucionales de manera oportuna</t>
  </si>
  <si>
    <t>Disponibilidad de mapa de procesos del IGN JJHM</t>
  </si>
  <si>
    <t>Seguimiento, monitoreo y evaluación de la planificación institucional</t>
  </si>
  <si>
    <t>Implementación de herramientas para elevar la calidad institucional</t>
  </si>
  <si>
    <t>Rendición de cuentas oportuna mediante la elaboración de la memoria institucional</t>
  </si>
  <si>
    <t>Fortalecimiento del subsistema de reclutamiento y selección de personal en cumplimiento a la ley no 41 08 y sus reglamentos de aplicación</t>
  </si>
  <si>
    <t>Disponibilidad de manual de cargo y escala salarial institucional</t>
  </si>
  <si>
    <t>Desarrollo de diversas actividades para elevar los indicadores de gestión humana</t>
  </si>
  <si>
    <t>Desarrollo de acciones en materia jurídica vinculadas a las funciones del IGN JJHM</t>
  </si>
  <si>
    <t>Disponibilidad de equipos tecnológicos y de comunicaciones</t>
  </si>
  <si>
    <t>Disponibilidad de licenciamiento de softwares</t>
  </si>
  <si>
    <t>Cumplimiento de las normas y políticas establecidas por la oficina presidencial de tecnología de la información y comunicación OPTIC</t>
  </si>
  <si>
    <t>2.2 Informaciones, Datos Geoespaciales y Asesorías para el Desarrollo del Sector Público, Privado, Educativo y Científico Disponibles.</t>
  </si>
  <si>
    <t>3.1 Promover el Instituto y su Posicionamiento como Organismo Rector.</t>
  </si>
  <si>
    <t>3.2 Desarrollar Relaciones Interinstitucionales y Lograr Alianzas Estratégicas Público Público y Público Privadas para Crear Sinergia.</t>
  </si>
  <si>
    <t>3.3 Crear un Marco Normativo, Políticas y Metodologías en Materia de Geografía, Cartografía y Geodesia.</t>
  </si>
  <si>
    <t>3.4 Crear, Centralizar y Gestionar los Archivos de Datos Geográficos y Cartográficos a Nivel Nacional.</t>
  </si>
  <si>
    <t>3.5 Promover la Integración de la Sociedad al Conocimiento y Cuidado de la Geografía.</t>
  </si>
  <si>
    <t>3.6 Fomentar investigaciones en el ámbito de la geografía, cartografía y geodesia.</t>
  </si>
  <si>
    <t>3.7 Gestionar la Infraestructura de Datos Espaciales De La República Dominicana IDE RD.</t>
  </si>
  <si>
    <t>4.1 Direccionamiento Estratégico Operativo y Arquitectura Organizacional Definidos.</t>
  </si>
  <si>
    <t>4.2 Asegurar el Uso de la Tecnología de Punta.</t>
  </si>
  <si>
    <t>4.3 Asegurar y Fortalecer las Capacidades Técnicas y Competencias Necesarias del Personal.</t>
  </si>
  <si>
    <t>4.4 Fortalecer la Integración, Comunicaciones y Trabajo de Todo el Personal.</t>
  </si>
  <si>
    <t>1.3 Acuerdos de asesoría, asistencia y cooperación, mediante alianzas público público y público privadas nacionales e internacionales.</t>
  </si>
  <si>
    <t>Obj. 1.1 Financiamiento Público Logrado</t>
  </si>
  <si>
    <t>Obj. 1.2 Áreas de actuación rentables desarrolladas.</t>
  </si>
  <si>
    <t>Obj. 2.1 Público con Acceso a los Servicios de Información Geoespacial</t>
  </si>
  <si>
    <t>Obj. 2.2 Informaciones, Datos Geoespaciales y Asesorías para el Desarrollo del Sector Público, Privado, Educativo y Científico Disponibles.</t>
  </si>
  <si>
    <t>Obj. 3.1 Promover el Instituto y su Posicionamiento como Organismo Rector.</t>
  </si>
  <si>
    <t>Obj. 3.2 Desarrollar Relaciones Interinstitucionales y Lograr Alianzas Estratégicas Público Público y Público Privadas para Crear Sinergia.</t>
  </si>
  <si>
    <t>Obj. 3.3 Crear un Marco Normativo, Políticas y Metodologías en Materia de Geografía, Cartografía y Geodesia.</t>
  </si>
  <si>
    <t>Obj. 3.4 Crear, Centralizar y Gestionar los Archivos de Datos Geográficos y Cartográficos a Nivel Nacional.</t>
  </si>
  <si>
    <t>Obj. 4.1 Direccionamiento Estratégico Operativo y Arquitectura Organizacional Definidos.</t>
  </si>
  <si>
    <t>Obj. 4.2 Asegurar el Uso de la Tecnología de Punta.</t>
  </si>
  <si>
    <t>Obj. 4.3 Asegurar y Fortalecer las Capacidades Técnicas y Competencias Necesarias del Personal.</t>
  </si>
  <si>
    <t>Obj. 4.4 Fortalecer la Integración, Comunicaciones y Trabajo de Todo el Personal.</t>
  </si>
  <si>
    <t>Caja </t>
  </si>
  <si>
    <t>Centímetro</t>
  </si>
  <si>
    <t>Centímetro cuadrado</t>
  </si>
  <si>
    <t>Ciento</t>
  </si>
  <si>
    <t>Decena </t>
  </si>
  <si>
    <t>Decímetro</t>
  </si>
  <si>
    <t>Día</t>
  </si>
  <si>
    <t>Docena </t>
  </si>
  <si>
    <t>Galón</t>
  </si>
  <si>
    <t>Gramo</t>
  </si>
  <si>
    <t>Hora </t>
  </si>
  <si>
    <t>Hora hombre</t>
  </si>
  <si>
    <t>Kilogramo</t>
  </si>
  <si>
    <t>Kilómetro</t>
  </si>
  <si>
    <t>Kilómetro cuadrado</t>
  </si>
  <si>
    <t>Libra</t>
  </si>
  <si>
    <t>Litro</t>
  </si>
  <si>
    <t>Mes</t>
  </si>
  <si>
    <t>Metro</t>
  </si>
  <si>
    <t>Metro cuadrado</t>
  </si>
  <si>
    <t>Metro cúbico</t>
  </si>
  <si>
    <t>Miligramo</t>
  </si>
  <si>
    <t>Milímetro</t>
  </si>
  <si>
    <t>Milla</t>
  </si>
  <si>
    <t>Millar</t>
  </si>
  <si>
    <t>Onza</t>
  </si>
  <si>
    <t>Paquete</t>
  </si>
  <si>
    <t>Pie</t>
  </si>
  <si>
    <t>Pie cuadrado</t>
  </si>
  <si>
    <t>Pie cúbico</t>
  </si>
  <si>
    <t>Pulgada</t>
  </si>
  <si>
    <t>Pulgada cuadrada</t>
  </si>
  <si>
    <t>Quinientas unidades</t>
  </si>
  <si>
    <t>Quintal</t>
  </si>
  <si>
    <t>Resma</t>
  </si>
  <si>
    <t>Semana</t>
  </si>
  <si>
    <t>Tonelada</t>
  </si>
  <si>
    <t>Unidad</t>
  </si>
  <si>
    <t>Yarda</t>
  </si>
  <si>
    <t>Yarda cuadrada</t>
  </si>
  <si>
    <t>Almohadilla para mouse</t>
  </si>
  <si>
    <t>Artículos de limpieza</t>
  </si>
  <si>
    <t>CPU</t>
  </si>
  <si>
    <t>Sacapuntas eléctrico</t>
  </si>
  <si>
    <t>Teclado</t>
  </si>
  <si>
    <t>Es cuando se ejecuta una parte de los resultados esperados.</t>
  </si>
  <si>
    <t>Son aquellas que aún llegada o no su fecha de ejecución la misma es postergada.</t>
  </si>
  <si>
    <t>Cuando llegada su fecha de ejecución, la misma no presenta ningún tipo de avance.</t>
  </si>
  <si>
    <t>Obj. 3.5 Promover la Integración de la Sociedad al Conocimiento y Cuidado de la Geografía.</t>
  </si>
  <si>
    <t>Obj. 3.6 Fomentar investigaciones en el ámbito de la geografía, cartografía y geodesia.</t>
  </si>
  <si>
    <t>Obj. 3.7 Gestionar la Infraestructura de Datos Espaciales De La República Dominicana IDE RD.</t>
  </si>
  <si>
    <t>Obj. 3.7 Gestionar la Infraestructura de Datos Espaciales De La República Dominicana (IDE-RD).</t>
  </si>
  <si>
    <t>Implementación norma geodésica de nivel nacional.</t>
  </si>
  <si>
    <t>Elaboración preliminar del marco normativo de aplicación de la ley núm.208-14.</t>
  </si>
  <si>
    <t>Nomenclátor geográfico de la República Dominicana.</t>
  </si>
  <si>
    <t>Fortalecimiento de la red geodésica nacional.</t>
  </si>
  <si>
    <t>Desarrollo de programa de ética e  integridad focalizado en los servidores públicos del IGNJJHM.</t>
  </si>
  <si>
    <t>Desarrollo de programa de transparencia focalizado en los servidores públicos del IGNJJHM.</t>
  </si>
  <si>
    <t>Desarrollo de programa de integridad en la gestión administrativa focalizado en los servidores públicos del IGNJJHM.</t>
  </si>
  <si>
    <t>Disponibilidad de una planificación eficiente y eficaz en materia de ética y transparencia.</t>
  </si>
  <si>
    <t>Cumplimiento de la ley no. 200 04 de libre acceso a la información pública en el instituto geográfico nacional José Joaquín Hungría Morell.</t>
  </si>
  <si>
    <t>Desarrollo de Proyectos de Cooperación Nacional e Internacional.</t>
  </si>
  <si>
    <t>Obj. 1.3 Acuerdos de asesoría asistencia y cooperación mediante alianzas público público y público privadas nacionales e internacionales.</t>
  </si>
  <si>
    <t>Obj. 2.2 Informaciones Datos Geoespaciales y Asesorías para el Desarrollo del Sector Público Privado Educativo y Científico Disponibles.</t>
  </si>
  <si>
    <t>Obj. 3.3 Crear un Marco Normativo Políticas y Metodologías en Materia de Geografía Cartografía y Geodesia.</t>
  </si>
  <si>
    <t>Obj. 3.4 Crear Centralizar y Gestionar los Archivos de Datos Geográficos y Cartográficos a Nivel Nacional.</t>
  </si>
  <si>
    <t>Obj. 4.4 Fortalecer la Integración Comunicaciones y Trabajo de Todo el Personal.</t>
  </si>
  <si>
    <t>No disponibilidad de recursos económicos</t>
  </si>
  <si>
    <t>No disponibilidad de recursos humanos</t>
  </si>
  <si>
    <t>Falta de voluntad política</t>
  </si>
  <si>
    <t>No disponibilidad de información</t>
  </si>
  <si>
    <t>Falta de respuesta por parte de los involucrados</t>
  </si>
  <si>
    <t>No disponibilidad de recursos tecnológicos</t>
  </si>
  <si>
    <t>No cumplimiento de los tiempos establecidos por el consultor</t>
  </si>
  <si>
    <t>Falta de respuesta e integración por parte de las instituciones públicas</t>
  </si>
  <si>
    <t>No cumplimiento de los tiempos establecidos</t>
  </si>
  <si>
    <t>Lentitud en la toma de decisiones</t>
  </si>
  <si>
    <t>Falta de proveedores confiables</t>
  </si>
  <si>
    <t>Baja calificación del personal</t>
  </si>
  <si>
    <t>Cambios en las prioridades</t>
  </si>
  <si>
    <t>Cambios en el proyecto</t>
  </si>
  <si>
    <t>Falta de apoyo de las autoridades competentes</t>
  </si>
  <si>
    <t>Capacitación de calidad no disponible</t>
  </si>
  <si>
    <t>Falta de rendimiento del equipo técnico</t>
  </si>
  <si>
    <t>Falta de compromiso de los supervisores</t>
  </si>
  <si>
    <t>Falta de cooperación internacional</t>
  </si>
  <si>
    <t>Falta de cooperación nacional</t>
  </si>
  <si>
    <t>Otros combustibles</t>
  </si>
  <si>
    <t>Otras contrataciones de servicios</t>
  </si>
  <si>
    <t>Otros servicios técnicos profesionales</t>
  </si>
  <si>
    <t>Otros repuestos y accesorios menores</t>
  </si>
  <si>
    <t>Otros mobiliarios y equipos no identificador prescedentemente</t>
  </si>
  <si>
    <t>Otros seguros</t>
  </si>
  <si>
    <t>Otros viáticos</t>
  </si>
  <si>
    <t>Viáticos a personas con labor diplomática y consular</t>
  </si>
  <si>
    <t>Vacaciones</t>
  </si>
  <si>
    <t>Útiles de cocina y comedor</t>
  </si>
  <si>
    <t>Útiles escolares y de enseñanzas</t>
  </si>
  <si>
    <t>Útiles de escritorio, oficina e informática</t>
  </si>
  <si>
    <t>Transferencias corrientes a Empresas del Sector Privado</t>
  </si>
  <si>
    <t>Tijera</t>
  </si>
  <si>
    <t>Textos de enseñanza</t>
  </si>
  <si>
    <t>Textiles e indumentarias</t>
  </si>
  <si>
    <t>Teléfono local</t>
  </si>
  <si>
    <t>Tarjetero tipo libro en piel</t>
  </si>
  <si>
    <t>Tarjetero de escritorio</t>
  </si>
  <si>
    <t>Tapas de encuadernación</t>
  </si>
  <si>
    <t>Tape frozen</t>
  </si>
  <si>
    <t>Suministro de materiales gastables para oficinas</t>
  </si>
  <si>
    <t>Sueldo anual no. 13</t>
  </si>
  <si>
    <t>Sobres manila 8 1/2x14</t>
  </si>
  <si>
    <t>Sobres manila 8 1/2x11</t>
  </si>
  <si>
    <t>Sobres blancos de carta</t>
  </si>
  <si>
    <t>Silla secretarial</t>
  </si>
  <si>
    <t>Silla ejecutiva</t>
  </si>
  <si>
    <t>Servicio de internet y televisión por cable</t>
  </si>
  <si>
    <t>Servicios telefónico de larga distancia</t>
  </si>
  <si>
    <t>Servicios jurídicos</t>
  </si>
  <si>
    <t>Servicios de informática y sistemas computarizados</t>
  </si>
  <si>
    <t>Servicios especiales de mantenimiento y reparación</t>
  </si>
  <si>
    <t>Servicios de contabilidad y auditoría</t>
  </si>
  <si>
    <t>Servicios de cáterin</t>
  </si>
  <si>
    <t>Servicios de capacitación</t>
  </si>
  <si>
    <t>Servicios de alimentación</t>
  </si>
  <si>
    <t>Separadores de hojas</t>
  </si>
  <si>
    <t>Seguro sobre inventarios de bienes de consumo</t>
  </si>
  <si>
    <t>Seguro sobre infraestructura</t>
  </si>
  <si>
    <t>Seguros de personas</t>
  </si>
  <si>
    <t>Seguro de bienes muebles</t>
  </si>
  <si>
    <t>Seguro de bienes inmuebles e infraestructura</t>
  </si>
  <si>
    <t>Revisteros</t>
  </si>
  <si>
    <t>Resaltadores</t>
  </si>
  <si>
    <t>Resaltador de punta fina</t>
  </si>
  <si>
    <t>Repuestos</t>
  </si>
  <si>
    <t>Remuneraciones al personal con carácter transitorio</t>
  </si>
  <si>
    <t>Regla plástica</t>
  </si>
  <si>
    <t>Regla escala</t>
  </si>
  <si>
    <t>Regla de metal (1 metro)</t>
  </si>
  <si>
    <t>Recolección de residuos sólidos</t>
  </si>
  <si>
    <t>Radiocomunicación</t>
  </si>
  <si>
    <t>Puntero</t>
  </si>
  <si>
    <t>Protectores de hoja</t>
  </si>
  <si>
    <t>Proporción de vacaciones no disfrutadas</t>
  </si>
  <si>
    <t>Productos de papel y cartón</t>
  </si>
  <si>
    <t>Productos de artes gráficas</t>
  </si>
  <si>
    <t>Productos agroforestales y pecuarios</t>
  </si>
  <si>
    <t>Prestación laboral por desvinculación</t>
  </si>
  <si>
    <t>Prendas y accesorios de vestir</t>
  </si>
  <si>
    <t>Post it multi tamaños</t>
  </si>
  <si>
    <t>Post it de firma</t>
  </si>
  <si>
    <t>Porta revista</t>
  </si>
  <si>
    <t>Porta plano cilíndrico</t>
  </si>
  <si>
    <t>Portaminas punto 7</t>
  </si>
  <si>
    <t>Porta lápices</t>
  </si>
  <si>
    <t>Porta ID</t>
  </si>
  <si>
    <t>Porta CD tipo libro</t>
  </si>
  <si>
    <t>Pizarra blanca</t>
  </si>
  <si>
    <t>Pizarra de corcho</t>
  </si>
  <si>
    <t>Pintura y sistema de impermeabilización</t>
  </si>
  <si>
    <t>Pinturas, lacas, barnices, diluyentes y absorbentes para pinturas</t>
  </si>
  <si>
    <t>Perforadora 3 hoyos</t>
  </si>
  <si>
    <t>Perforadora 2 hoyos</t>
  </si>
  <si>
    <t>Pendaflex Peq</t>
  </si>
  <si>
    <t>Peaje</t>
  </si>
  <si>
    <t>Pasajes y gastos de transporte</t>
  </si>
  <si>
    <t>Papel de escritorio</t>
  </si>
  <si>
    <t>Papel Bond 8 1/2 x14</t>
  </si>
  <si>
    <t>Papel Bond 8 1/2 x11</t>
  </si>
  <si>
    <t>Pago de porcentaje por desvinculación de cargo</t>
  </si>
  <si>
    <t>Obras en bienes de dominio público</t>
  </si>
  <si>
    <t>Muebles de alojamiento, excepto de oficina y estantería</t>
  </si>
  <si>
    <t>Muebles, equipos de oficina y estantería</t>
  </si>
  <si>
    <t>Mouse inalámbrico</t>
  </si>
  <si>
    <t>Monitor</t>
  </si>
  <si>
    <t>Mesas</t>
  </si>
  <si>
    <t>Memoria USB 64GB</t>
  </si>
  <si>
    <t>Memoria USB 34GB</t>
  </si>
  <si>
    <t>Memoria USB 16GB</t>
  </si>
  <si>
    <t>Material para limpieza</t>
  </si>
  <si>
    <t>Marcador permanente</t>
  </si>
  <si>
    <t>Marcador para pizarra</t>
  </si>
  <si>
    <t>Marcadores de colores</t>
  </si>
  <si>
    <t>Marcador rojo</t>
  </si>
  <si>
    <t>Marcador azul</t>
  </si>
  <si>
    <t>Marcador negro</t>
  </si>
  <si>
    <t>Marcadores de libros</t>
  </si>
  <si>
    <t>Mantenimiento y reparación de muebles y equipos de oficina</t>
  </si>
  <si>
    <t>Mantenimiento y reparación de obras civiles en instalaciones varias</t>
  </si>
  <si>
    <t>Mantenimiento y reparación de equipos de transporte, tracción y elevación</t>
  </si>
  <si>
    <t>Mantenimiento y reparación de equipo de comunicación</t>
  </si>
  <si>
    <t>Mantenimiento y reparación de equipo para computación</t>
  </si>
  <si>
    <t>Madera, corcho y sus manufacturas</t>
  </si>
  <si>
    <t>Lubricantes</t>
  </si>
  <si>
    <t>Liquid paper</t>
  </si>
  <si>
    <t>Limpieza e higiene</t>
  </si>
  <si>
    <t>Libros, revistas y periódicos</t>
  </si>
  <si>
    <t>Libro record</t>
  </si>
  <si>
    <t>Libretas rayadas pequeñas</t>
  </si>
  <si>
    <t>Libretas rayadas grandes</t>
  </si>
  <si>
    <t>Laptop</t>
  </si>
  <si>
    <t>Lápices de colores</t>
  </si>
  <si>
    <t>Lápices</t>
  </si>
  <si>
    <t>Labels para CD</t>
  </si>
  <si>
    <t>Labels</t>
  </si>
  <si>
    <t>Investigación y desarrollo</t>
  </si>
  <si>
    <t>Instalaciones temporales</t>
  </si>
  <si>
    <t>Insecticidas, fumigantes y otros</t>
  </si>
  <si>
    <t>Impuestos</t>
  </si>
  <si>
    <t>Hojas de hilo</t>
  </si>
  <si>
    <t>Hilados, fibras y telas</t>
  </si>
  <si>
    <t>Guillotina</t>
  </si>
  <si>
    <t>Gratificaciones por aniversario de institución</t>
  </si>
  <si>
    <t>Gratificaciones por pasantías</t>
  </si>
  <si>
    <t>Grapadora</t>
  </si>
  <si>
    <t>Grapas pequeñas</t>
  </si>
  <si>
    <t>Grapas grandes</t>
  </si>
  <si>
    <t>Grabadora</t>
  </si>
  <si>
    <t>GPS (global positioning System)</t>
  </si>
  <si>
    <t>Gomitas</t>
  </si>
  <si>
    <t>Gastos judiciales</t>
  </si>
  <si>
    <t>Gastos de representación en el exterior</t>
  </si>
  <si>
    <t>Gastos de representación en el país</t>
  </si>
  <si>
    <t>Gas natural</t>
  </si>
  <si>
    <t>Gas GLP</t>
  </si>
  <si>
    <t>Gasoil</t>
  </si>
  <si>
    <t>Gasolina</t>
  </si>
  <si>
    <t>Ganchos acco</t>
  </si>
  <si>
    <t>Folders partition</t>
  </si>
  <si>
    <t>Folders institucionales</t>
  </si>
  <si>
    <t>Folder de colores</t>
  </si>
  <si>
    <t>Folders 8 1/2x14</t>
  </si>
  <si>
    <t>Folders 8 1/2 x13</t>
  </si>
  <si>
    <t>Folders 8 1/2 x11</t>
  </si>
  <si>
    <t>Festividades</t>
  </si>
  <si>
    <t>Felpas Uni Ball Onix</t>
  </si>
  <si>
    <t>Eventos generales</t>
  </si>
  <si>
    <t>Etiquetador de CD</t>
  </si>
  <si>
    <t>Estanterías</t>
  </si>
  <si>
    <t>Espirales para encuadernación</t>
  </si>
  <si>
    <t>Escritorio</t>
  </si>
  <si>
    <t>Equipos de tecnología de la información y comunicación</t>
  </si>
  <si>
    <t>Equipos de seguridad</t>
  </si>
  <si>
    <t>Equipo de comunicación, telecomunicaciones y señalamiento</t>
  </si>
  <si>
    <t>Equipos y aparatos audiovisuales</t>
  </si>
  <si>
    <t>Energía eléctrica</t>
  </si>
  <si>
    <t>Dispensadores de clips</t>
  </si>
  <si>
    <t>Dispensador de cinta</t>
  </si>
  <si>
    <t>Dietas en el exterior</t>
  </si>
  <si>
    <t>Dietas en el país</t>
  </si>
  <si>
    <t>Credenza</t>
  </si>
  <si>
    <t>Cueros y pieles</t>
  </si>
  <si>
    <t>Contribuciones al plan de retiro complementario</t>
  </si>
  <si>
    <t>Congreso de geografía</t>
  </si>
  <si>
    <t>Clip billeteros</t>
  </si>
  <si>
    <t>Clips grandes</t>
  </si>
  <si>
    <t>Clips pequeños</t>
  </si>
  <si>
    <t>Cera de contar</t>
  </si>
  <si>
    <t>CD en blanco con carátula</t>
  </si>
  <si>
    <t>Cartucho de tinta para impresora</t>
  </si>
  <si>
    <t>Cartucho de mina punto 7</t>
  </si>
  <si>
    <t>Carpetas de 5" pulgadas</t>
  </si>
  <si>
    <t>Carpetas de 4" pulgadas</t>
  </si>
  <si>
    <t>Carpetas de 3" pulgadas</t>
  </si>
  <si>
    <t>Carpetas de 2" pulgadas</t>
  </si>
  <si>
    <t>Carpetas de 1.5" pulgadas</t>
  </si>
  <si>
    <t>Carpetas de 1" pulgadas</t>
  </si>
  <si>
    <t>Cinta adhesiva</t>
  </si>
  <si>
    <t>Cámaras fotográficas y de video</t>
  </si>
  <si>
    <t>Calzados</t>
  </si>
  <si>
    <t>Cajas de cartón con tapa</t>
  </si>
  <si>
    <t>Brillantina</t>
  </si>
  <si>
    <t>Borra de pizarra</t>
  </si>
  <si>
    <t>Borra de goma</t>
  </si>
  <si>
    <t>Bono escolar</t>
  </si>
  <si>
    <t>Bono por desempeño</t>
  </si>
  <si>
    <t>Becas y Viajes de estudios</t>
  </si>
  <si>
    <t>Becas extranjeras</t>
  </si>
  <si>
    <t>Becas nacionales</t>
  </si>
  <si>
    <t>Bolígrafos</t>
  </si>
  <si>
    <t>Bandeja de metal</t>
  </si>
  <si>
    <t>Automóviles y camiones</t>
  </si>
  <si>
    <t>Artículos de plástico</t>
  </si>
  <si>
    <t>Artículos de caucho</t>
  </si>
  <si>
    <t>Alquileres de terrenos</t>
  </si>
  <si>
    <t>Alquileres de equipos de transporte, tracción y elevación</t>
  </si>
  <si>
    <t>Alquiler de equipos sanitarios y de laboratorios</t>
  </si>
  <si>
    <t>Alquiler de equipo de oficina y muebles</t>
  </si>
  <si>
    <t>Alquiler de equipo de comunicación</t>
  </si>
  <si>
    <t>Alquiler de equipo para computación</t>
  </si>
  <si>
    <t>Alquiler de equipo educacional</t>
  </si>
  <si>
    <t>Alquileres de equipos de producción</t>
  </si>
  <si>
    <t>Alquileres y rentas de edificios y locales</t>
  </si>
  <si>
    <t>Alimentos y productos agroforestales</t>
  </si>
  <si>
    <t>Alimentos y bebidas para personas</t>
  </si>
  <si>
    <t>Agua</t>
  </si>
  <si>
    <t>Agenda</t>
  </si>
  <si>
    <t>Acuarela</t>
  </si>
  <si>
    <t>Acordeón</t>
  </si>
  <si>
    <t>Aceites y grasas</t>
  </si>
  <si>
    <t>Acabados textiles</t>
  </si>
  <si>
    <t>Límites político administrativos nacionales homogeneizados cartográficamente</t>
  </si>
  <si>
    <t>Geospray</t>
  </si>
  <si>
    <t>Tablero</t>
  </si>
  <si>
    <t>Papel para plotter</t>
  </si>
  <si>
    <t>UPS</t>
  </si>
  <si>
    <t>Bastones</t>
  </si>
  <si>
    <t>Prismas</t>
  </si>
  <si>
    <t>Colectores</t>
  </si>
  <si>
    <t>Buscadores de metal</t>
  </si>
  <si>
    <t>DVD con carátula</t>
  </si>
  <si>
    <t>Papel de rotafolio</t>
  </si>
  <si>
    <t>Sacagrapas</t>
  </si>
  <si>
    <t>Brochures institucionales</t>
  </si>
  <si>
    <t>Ley 208-14</t>
  </si>
  <si>
    <t>Guantes</t>
  </si>
  <si>
    <t>Mascarillas</t>
  </si>
  <si>
    <t>Sacapuntas</t>
  </si>
  <si>
    <t>Computadora</t>
  </si>
  <si>
    <t>Fase final de cartografía base de los municipios de Baitoa, Sabana Iglesia y Distrito Municipal El Caimito</t>
  </si>
  <si>
    <t>Alfiler</t>
  </si>
  <si>
    <t>Caja chica</t>
  </si>
  <si>
    <t>Compesanción por horas extraordinarias</t>
  </si>
  <si>
    <t>Compensación por resultados</t>
  </si>
  <si>
    <t>Cubiertos desechables para uso doméstico</t>
  </si>
  <si>
    <t>Firewall fortinet fortigate</t>
  </si>
  <si>
    <t>Materiales y suministros</t>
  </si>
  <si>
    <t>Platos desechables para uso doméstico</t>
  </si>
  <si>
    <t>Porción de vacaciones no disfrutadas</t>
  </si>
  <si>
    <t>Sueldo fijo por cargo a personal militar</t>
  </si>
  <si>
    <t>Swicth de redes</t>
  </si>
  <si>
    <t>Tarjetas de identificación</t>
  </si>
  <si>
    <t>Tazas o vasos o tapas desechables para uso doméstico</t>
  </si>
  <si>
    <t>Transporte y almacenaje (pasajes)</t>
  </si>
  <si>
    <t>Información geoespacial disponible en el geoportal</t>
  </si>
  <si>
    <t>Elaboración e implementación de la norma para la gestión de las redes sociales en los organismos gubernamentales (NORTIC E1)</t>
  </si>
  <si>
    <t>Posicionamiento de la institución mediante la gestión de medios de comunicación y desarrollo de actividades.</t>
  </si>
  <si>
    <t>Gestión de comunicación interna</t>
  </si>
  <si>
    <t>Desarrollo de actividades con organismos internacionales vinculados al sector</t>
  </si>
  <si>
    <t>Elaboración de normativas y lineamientos para la gestión de la información geográfica</t>
  </si>
  <si>
    <t>Eventos informativos y educativos dirigidos a la ciudadanía en general</t>
  </si>
  <si>
    <t>Sistema de mesa de ayuda (Helpdesk)</t>
  </si>
  <si>
    <t>Sistema de copias de seguridad</t>
  </si>
  <si>
    <t>Adquisición sistema de planificación de recursos empresariales (ERP)</t>
  </si>
  <si>
    <t>Sistema de energía ininterrumpible (UPS)</t>
  </si>
  <si>
    <t>No continuidad del proceso</t>
  </si>
  <si>
    <t>No aprobación de los proyectos</t>
  </si>
  <si>
    <t>Falta de consenso</t>
  </si>
  <si>
    <t>Inasistencia de los convocados</t>
  </si>
  <si>
    <t>Plan Anual de Compras y Contrataciones PACC 2022 Elaborado</t>
  </si>
  <si>
    <t>Elaboración y publicación de mapa político administrativo oficial 2019.</t>
  </si>
  <si>
    <t>Elaboración del plan operativo anual (poa) 2022 del IGN-JJHM.</t>
  </si>
  <si>
    <t>X</t>
  </si>
  <si>
    <t>PLAN OPERATIVO 2021</t>
  </si>
  <si>
    <t>Dos (2) informes elaborados</t>
  </si>
  <si>
    <r>
      <t xml:space="preserve">Cantidad </t>
    </r>
    <r>
      <rPr>
        <sz val="11"/>
        <rFont val="Arial"/>
        <family val="2"/>
      </rPr>
      <t>de capacitaciones realizadas</t>
    </r>
  </si>
  <si>
    <t>Realizar capacitaciones en los temas identificados y priorizados.</t>
  </si>
  <si>
    <t xml:space="preserve">Fortalecer las capacidades en el ámbito geográfico  </t>
  </si>
  <si>
    <t>Fortalecimiento de capacidades en temas geográficos</t>
  </si>
  <si>
    <t>Cantidad de investigaciones identificadas</t>
  </si>
  <si>
    <t>Desarrollo de investigaciones en temas de interés nacional.</t>
  </si>
  <si>
    <t>Un (1) Perfil actualizado</t>
  </si>
  <si>
    <t xml:space="preserve">Actualizar Perfil de metadatos dominicano versión 2,0,
</t>
  </si>
  <si>
    <t>Con el apoyo del Banco Mundial, actualizar el Perfil Dominicano de Metadatos a versión 2.0</t>
  </si>
  <si>
    <t>Actualización del Perfil Dominicano de Metadatos.</t>
  </si>
  <si>
    <t>Landing page diagramado</t>
  </si>
  <si>
    <t>Diagramación del contenido del Landing Page</t>
  </si>
  <si>
    <t>Landing Page en producción</t>
  </si>
  <si>
    <t>Desarrollar el contenido del Landing Page</t>
  </si>
  <si>
    <t>Identificar, analizar y definir la información a ser cargada en la IDE-RD</t>
  </si>
  <si>
    <t>Optimización del landing page de la IDE-RD</t>
  </si>
  <si>
    <t xml:space="preserve">Desarrollo de marcos normativos necesarios para la gestión de la información geeospacial. </t>
  </si>
  <si>
    <t xml:space="preserve">Una (1)  política elaborada </t>
  </si>
  <si>
    <t>Proceso de consulta a las instituciones vinculadas a la gestión de la información geoespacial</t>
  </si>
  <si>
    <t>Elaboración y aprobación del documento de Política Nacional de Información Geográfica</t>
  </si>
  <si>
    <t>Elaborar un registro de los topónimos de la Provincia Espaillat a ser utilizados en la cartografía oficial de la provincia (esc. 1:,5000).</t>
  </si>
  <si>
    <t>Una (1) guía elaborada</t>
  </si>
  <si>
    <t>Elaborar la Guía metodológica para la creación del nomenclátor de nombres geográficos de la República Dominicana.</t>
  </si>
  <si>
    <t xml:space="preserve">Guía Metodológica para la elaboración del nómenclator </t>
  </si>
  <si>
    <t>Elaborar informe semestral de los procesos de acompañamiento y asesoría a las instituciones</t>
  </si>
  <si>
    <t>Número de solicitudes atendidas</t>
  </si>
  <si>
    <t>Disponibilidad de información a las entidades que requieran de asistencia técnica.</t>
  </si>
  <si>
    <r>
      <t xml:space="preserve">INDICADORES
</t>
    </r>
    <r>
      <rPr>
        <i/>
        <sz val="12"/>
        <color theme="1"/>
        <rFont val="Arial"/>
        <family val="2"/>
      </rPr>
      <t xml:space="preserve">Cuantitativos / Cualitativos </t>
    </r>
  </si>
  <si>
    <r>
      <t xml:space="preserve">ACTIVIDADES
</t>
    </r>
    <r>
      <rPr>
        <i/>
        <sz val="12"/>
        <rFont val="Arial"/>
        <family val="2"/>
      </rPr>
      <t>Detallar las tareas a realizar para cada acción planteada</t>
    </r>
  </si>
  <si>
    <t>ÁREA DE TRABAJO: DIRECCIÓN DE GEOGRAFÍA</t>
  </si>
  <si>
    <t>Disponibilidad de asesoría con instituciones para producir información geográfica de utilidad.</t>
  </si>
  <si>
    <t>Elaborar documento donde se establece la relación interinstitucional</t>
  </si>
  <si>
    <t>Definir y desarrollar estrategia de colaboración.</t>
  </si>
  <si>
    <t>Estrategia elaborada disponible.</t>
  </si>
  <si>
    <t>Elaborar un cronograma de asitencia técnica a las instituciones</t>
  </si>
  <si>
    <t>Cronograma elaborado</t>
  </si>
  <si>
    <t>Atender las actividades relacionadas con las asistencias técnicas</t>
  </si>
  <si>
    <t>Realizar el proceso de asesoría técnica solicitada.</t>
  </si>
  <si>
    <t>Alinear el proceso metodológico acorde con las normativas internacionales establecidas por la Naciones Unidas.</t>
  </si>
  <si>
    <t>Formular y describir el proceso metodológico para la elaboración del registro de los nombres geográficos de la provincia Espaillat</t>
  </si>
  <si>
    <t>Una (1) lista elaborada</t>
  </si>
  <si>
    <t>Socializar y presentar al comité de la IDE-RD.</t>
  </si>
  <si>
    <t>Una (1)  presentación elaborada.
Registro de participantes.</t>
  </si>
  <si>
    <t>Elaboración de un documento técnico para un modelo de calidad en la gestión de los datos cartográficos.</t>
  </si>
  <si>
    <t>Con el apoyo del Banco Mundial definir el proceso técnico de la elaboración del Modelo de Calidad</t>
  </si>
  <si>
    <t>Identificar el procedimiento para la evaluación de la calidad de los datos georreferenciados.</t>
  </si>
  <si>
    <t>Un (1) borrador actualizado disponible</t>
  </si>
  <si>
    <t>Identificar los factores relevantes en el proceso de calidad de los datos georreferenciados.</t>
  </si>
  <si>
    <t>Evaluar los métodos adecuados para el proceso de calidad de los datos georreferenciados.</t>
  </si>
  <si>
    <t>Identificar y cuantificar las medidas de calidad y su correspondiente importancia.</t>
  </si>
  <si>
    <t>Un (1) documento técnico disponible</t>
  </si>
  <si>
    <t>Con el apoyo del Banco Mundial definir las las guías necesarias para la catalogación de objetos y datos geográficos nacional (fundamental y temático).</t>
  </si>
  <si>
    <t>Detallar las  especificaciones para la clasificación de objetos geográficos y establecer la codificación de los datos georreferenciados identificados y clasificados</t>
  </si>
  <si>
    <t xml:space="preserve">Detallar el procedimiento para la definición de objetos geográficos.
</t>
  </si>
  <si>
    <t>Detallar el procedimiento para la codificación de los objetos geográficos.</t>
  </si>
  <si>
    <t>Detallar las especificaciones y establecer  la geometría y atributos de los datos georreferenciados</t>
  </si>
  <si>
    <t>Un (1) documento técnico elaborado disponible</t>
  </si>
  <si>
    <t>Generar el modelo y la  geodatabase de los datos espaciales del catálogo de objetos.</t>
  </si>
  <si>
    <t>Un (1) borrador técnico disponible</t>
  </si>
  <si>
    <t>Elaboración de un documento técnico del catálogo de símbolos de representación cartográfica multiescala.</t>
  </si>
  <si>
    <t>Capacitar en Estándares de Representación Cartográfica  a las instituciones públicas</t>
  </si>
  <si>
    <t xml:space="preserve">Elaborar material para desarrollar un curso de Estándares de Representación Cartográfica. </t>
  </si>
  <si>
    <t>Material del curso de Estándares de Representación Cartográfica</t>
  </si>
  <si>
    <t xml:space="preserve">Desarrollar taller de capacitación de Estándares de Representación Cartográfica </t>
  </si>
  <si>
    <t>Registro de participantes</t>
  </si>
  <si>
    <t>Definir los procesos para la generación de metadatos geográficos.</t>
  </si>
  <si>
    <t>Un (1) borrador técnico con lineamientos elaborado</t>
  </si>
  <si>
    <t>Detallar las consideraciones técnicas que deberán tener en cuenta las instituciones públicas para la generación de metadatos.</t>
  </si>
  <si>
    <t>Un (1) Documento técnico con especificaciones técnicas disponible</t>
  </si>
  <si>
    <t>Definir propuestas de los temas a investigar.</t>
  </si>
  <si>
    <t>Conformar equipo de trabajo para los proyectos de investigación.</t>
  </si>
  <si>
    <t>Registro de investigadores disponible</t>
  </si>
  <si>
    <t>NIVEL DE AVANCE</t>
  </si>
  <si>
    <t>Son las actividades intrínsecas del área que la ejecuta, y que tienen su origen en el marco legal que rige el quehacer institucional.</t>
  </si>
  <si>
    <t>RUTINARIA</t>
  </si>
  <si>
    <t>Cunado al momento de su evaluación el resultado espera presenta fecha de ejecución posterior a la evaluación.</t>
  </si>
  <si>
    <t>PENDIENTE</t>
  </si>
  <si>
    <t>NO CUMPLIDO</t>
  </si>
  <si>
    <t>POSPUESTO</t>
  </si>
  <si>
    <t>PARCIAL</t>
  </si>
  <si>
    <t>Son aquellas que habiendo llegado su fecha de ejecución, la misma se ha cumplido en su totalidad.</t>
  </si>
  <si>
    <t>CUMPLIDO</t>
  </si>
  <si>
    <t>Cantidad y tipo de actividades realizadas</t>
  </si>
  <si>
    <t>Desarrollo de diversas actividades fuera de la programación  abril/junio 2021.</t>
  </si>
  <si>
    <t>Desarrollo de actividades propias de las áreas</t>
  </si>
  <si>
    <t>Dic</t>
  </si>
  <si>
    <t>jun</t>
  </si>
  <si>
    <t>may</t>
  </si>
  <si>
    <t>abr</t>
  </si>
  <si>
    <r>
      <t xml:space="preserve">PERÍODO DE EJECUCIÓN
</t>
    </r>
    <r>
      <rPr>
        <i/>
        <sz val="10"/>
        <color theme="1"/>
        <rFont val="Arial"/>
        <family val="2"/>
      </rPr>
      <t>Colocar una X en los meses previstos de ejecución</t>
    </r>
  </si>
  <si>
    <r>
      <t xml:space="preserve">INDICADORES
</t>
    </r>
    <r>
      <rPr>
        <i/>
        <sz val="10"/>
        <color theme="1"/>
        <rFont val="Arial"/>
        <family val="2"/>
      </rPr>
      <t xml:space="preserve">Cuantitativos / Cualitativos </t>
    </r>
  </si>
  <si>
    <r>
      <t xml:space="preserve">ACTIVIDADES
</t>
    </r>
    <r>
      <rPr>
        <i/>
        <sz val="10"/>
        <rFont val="Arial"/>
        <family val="2"/>
      </rPr>
      <t>Detallar las tareas a realizar para cada acción planteada</t>
    </r>
  </si>
  <si>
    <t xml:space="preserve">NO. REF. POA </t>
  </si>
  <si>
    <t>CRONOGRAMA DE TRABAJO: Trimestre abril-junio</t>
  </si>
  <si>
    <t>PORCENTAJE DE AVANCE DE LAS ACCIONES</t>
  </si>
  <si>
    <t>NIVEL DE AVANCE ACTIVIDADES</t>
  </si>
  <si>
    <t>PORCENTAJE DE AVANCE DE LAS ACTIVIDADES</t>
  </si>
  <si>
    <t>CANTIDAD DE ACTIVIDADES CUMPLIDAS</t>
  </si>
  <si>
    <t>CANTIDAD DE ACTIVIDADES PARCIALES</t>
  </si>
  <si>
    <t>CANTIDAD DE ACTIVIDADES POSPUESTAS</t>
  </si>
  <si>
    <t>CANTIDAD DE ACTIVIDADES NO CUMPLIDAS</t>
  </si>
  <si>
    <t>CANTIDAD DE ACTIVIDADES POR ACCIÓN</t>
  </si>
  <si>
    <t>Revisión del borrador de Política Nacional de Informacion Geográfica</t>
  </si>
  <si>
    <t>Organizar y categorizar los nombres geográficos de la provincia Espaillat</t>
  </si>
  <si>
    <t>Recopilar la base documental legal de los nombres de la provincia Espaillat.</t>
  </si>
  <si>
    <t>TOTAL</t>
  </si>
  <si>
    <t>%</t>
  </si>
  <si>
    <t xml:space="preserve">Cant. </t>
  </si>
  <si>
    <t>VALORACIÓN EN PORCENTAJE</t>
  </si>
  <si>
    <t>DESCRIPCION</t>
  </si>
  <si>
    <t>PONDERACIÓN</t>
  </si>
  <si>
    <t>PORCENTAJE DE CUMPLIMIENTO ACTIVIDADES  - DIRECCIÓN DE GEOGRAFÍA</t>
  </si>
  <si>
    <t>Elaboración de dos (2) plantillas de especificaciones técnicas correspondientes a la cobertura de límites políticos administrativos, de acuerdo a las norma 19157.</t>
  </si>
  <si>
    <t>El avance de esta actividad depende de completar las plantillas de especificaciones técnicas correspondientes a la cobertura de límites políticos administrativos, de acuerdo a las norma 19157.</t>
  </si>
  <si>
    <t>El catálogo de representación corresponderá a las coberturas de límites políticos administrativos y la hidrografía del país.</t>
  </si>
  <si>
    <r>
      <rPr>
        <b/>
        <sz val="11"/>
        <color theme="1"/>
        <rFont val="Arial"/>
        <family val="2"/>
      </rPr>
      <t>Dos (2) estrategias elaboradas:</t>
    </r>
    <r>
      <rPr>
        <sz val="11"/>
        <color theme="1"/>
        <rFont val="Arial"/>
        <family val="2"/>
      </rPr>
      <t xml:space="preserve">
• Para la implementación de la unidad de Investigación se elaboró un (1) documento donde se definene las estrategias de colaboración y trabajo con las instituciones que realizan investigaciones de carácter geoespacial.
• Del Dpto. de Infraestructura de Datos Espaciales se elaboró un (1) documento donde se describen las asesorias y asistencias de colaboración.</t>
    </r>
  </si>
  <si>
    <r>
      <rPr>
        <b/>
        <sz val="11"/>
        <color theme="1"/>
        <rFont val="Arial"/>
        <family val="2"/>
      </rPr>
      <t>Siete (07) asistencias brindadas:</t>
    </r>
    <r>
      <rPr>
        <sz val="11"/>
        <color theme="1"/>
        <rFont val="Arial"/>
        <family val="2"/>
      </rPr>
      <t xml:space="preserve">
• Asistencia técnica al Proyecto ‘Monitoreo de Amenazas para la Gestión de Riesgos de Desastres en República Dominicana: Reporta.do” - ARCOIRIS.
• Taller de Capacitaciones sobre "Observación de la Tierra como soporte para evaluación de riesgo a desastres y planificación territorial", proyecto INDRA.
• Taller "Cartografía de Referencia para Reducción de Riesgos de Desastres" - proyecto INDRA.
• Participación en la XIV Asamblea General 2021 IPGH, presentando la investigación "Datos Voluntarios "Crowdsourcing" - IPGH.
• Elaboración proyecto convocatoria PAT 2020 seguimiento proyecto Datos Voluntarios "Crowdsourcing".
• Apoyo a la Dirección de Gestión del Riesgo de Desastres y Cambio Climático - MEPYD.
• Programa de Pasantías - UASD.</t>
    </r>
  </si>
  <si>
    <r>
      <rPr>
        <b/>
        <sz val="11"/>
        <color theme="1"/>
        <rFont val="Arial"/>
        <family val="2"/>
      </rPr>
      <t xml:space="preserve">Un (01) cronograma elaborado: </t>
    </r>
    <r>
      <rPr>
        <sz val="11"/>
        <color theme="1"/>
        <rFont val="Arial"/>
        <family val="2"/>
      </rPr>
      <t xml:space="preserve">
Se realizó un documento que contempla el cronograma de las asistencia técnicas brindadas.</t>
    </r>
  </si>
  <si>
    <r>
      <rPr>
        <b/>
        <sz val="11"/>
        <color theme="1"/>
        <rFont val="Arial"/>
        <family val="2"/>
      </rPr>
      <t>Dos (2) informes elaborados:</t>
    </r>
    <r>
      <rPr>
        <sz val="11"/>
        <color theme="1"/>
        <rFont val="Arial"/>
        <family val="2"/>
      </rPr>
      <t xml:space="preserve"> Sobre el proceso de acompañamiento y asesoría a las instituciones</t>
    </r>
  </si>
  <si>
    <r>
      <rPr>
        <b/>
        <sz val="11"/>
        <color theme="1"/>
        <rFont val="Arial"/>
        <family val="2"/>
      </rPr>
      <t xml:space="preserve">Un (01) borrador: </t>
    </r>
    <r>
      <rPr>
        <sz val="11"/>
        <color theme="1"/>
        <rFont val="Arial"/>
        <family val="2"/>
      </rPr>
      <t xml:space="preserve">correspondiente a las dos primeras fases de la capacitación, acogiendo las sugerencias de los especialistas del INEGI.
</t>
    </r>
  </si>
  <si>
    <r>
      <rPr>
        <b/>
        <sz val="11"/>
        <color theme="1"/>
        <rFont val="Arial"/>
        <family val="2"/>
      </rPr>
      <t>Un (01) documento elaborado:</t>
    </r>
    <r>
      <rPr>
        <sz val="11"/>
        <color theme="1"/>
        <rFont val="Arial"/>
        <family val="2"/>
      </rPr>
      <t xml:space="preserve"> Sobre el proceso de recopilación y registro de los nombres geográficos de localidades de la provincia Espaillat. Recopilación de la base legal de los nombres geográficos de las localidades.</t>
    </r>
  </si>
  <si>
    <t>Un (1) registro elaborado</t>
  </si>
  <si>
    <r>
      <rPr>
        <b/>
        <sz val="11"/>
        <color theme="1"/>
        <rFont val="Arial"/>
        <family val="2"/>
      </rPr>
      <t xml:space="preserve">Una (1) matriz elaborada: </t>
    </r>
    <r>
      <rPr>
        <sz val="11"/>
        <color theme="1"/>
        <rFont val="Arial"/>
        <family val="2"/>
      </rPr>
      <t>Con los nombres geográficos  de los municipios, distritos municipales , barrios y parajes.</t>
    </r>
  </si>
  <si>
    <t xml:space="preserve">Un (1) documento borrador de la Política Nacional de Información Geográfica.
</t>
  </si>
  <si>
    <t xml:space="preserve">Se realizó presentación del documento al Viceministro de Análisis Económico y Social del MEPyD para coordinar la socialización con las demás instancias del mismo.
</t>
  </si>
  <si>
    <r>
      <rPr>
        <b/>
        <sz val="11"/>
        <color theme="1"/>
        <rFont val="Arial"/>
        <family val="2"/>
      </rPr>
      <t xml:space="preserve">Un (1) registro elaborado: </t>
    </r>
    <r>
      <rPr>
        <sz val="11"/>
        <color theme="1"/>
        <rFont val="Arial"/>
        <family val="2"/>
      </rPr>
      <t>Documento descriptivo de los objetos geográficos a ser catalogados correspondientes a los catorce (14) datos fundamentales identificados.</t>
    </r>
  </si>
  <si>
    <r>
      <rPr>
        <b/>
        <sz val="11"/>
        <color theme="1"/>
        <rFont val="Arial"/>
        <family val="2"/>
      </rPr>
      <t>Un (1) registro elaborado:</t>
    </r>
    <r>
      <rPr>
        <sz val="11"/>
        <color theme="1"/>
        <rFont val="Arial"/>
        <family val="2"/>
      </rPr>
      <t xml:space="preserve"> Documento descriptivo de los objetos geográficos a ser catalogados correspondientes a los catorce (14) datos fundamentales identificados.</t>
    </r>
  </si>
  <si>
    <r>
      <rPr>
        <b/>
        <sz val="11"/>
        <color theme="1"/>
        <rFont val="Arial"/>
        <family val="2"/>
      </rPr>
      <t>Landing page con un nivel de avance de 80%:</t>
    </r>
    <r>
      <rPr>
        <sz val="11"/>
        <color theme="1"/>
        <rFont val="Arial"/>
        <family val="2"/>
      </rPr>
      <t xml:space="preserve"> está en proceso de culminación. Actualmente se desarrollan las capacitaciones de Landing Page que finalizan en Julio, fecha en la que se culmina el desarrollo completo de esta implementación.</t>
    </r>
  </si>
  <si>
    <t>Landing page con un nivel de avance de 80%: está en proceso de culminación. Actualmente se desarrollan las capacitaciones de Landing Page que finalizan en Julio, fecha en la que se culmina el desarrollo completo de esta implementación.</t>
  </si>
  <si>
    <r>
      <rPr>
        <b/>
        <sz val="11"/>
        <color theme="1"/>
        <rFont val="Arial"/>
        <family val="2"/>
      </rPr>
      <t>Un (1) Perfil actualizado:</t>
    </r>
    <r>
      <rPr>
        <sz val="11"/>
        <color theme="1"/>
        <rFont val="Arial"/>
        <family val="2"/>
      </rPr>
      <t xml:space="preserve"> En proceso de implementación de la plataforma. Se espera la documentación final para capacitar a las instituciones beneficiarias.</t>
    </r>
  </si>
  <si>
    <t>Un (1) Perfil actualizado: En proceso de implementación de la plataforma. Se espera la documentación final para capacitar a las instituciones beneficiarias.</t>
  </si>
  <si>
    <r>
      <rPr>
        <b/>
        <sz val="11"/>
        <color theme="1"/>
        <rFont val="Arial"/>
        <family val="2"/>
      </rPr>
      <t>Un (1) Registro de investigadores elaborado</t>
    </r>
    <r>
      <rPr>
        <sz val="11"/>
        <color theme="1"/>
        <rFont val="Arial"/>
        <family val="2"/>
      </rPr>
      <t xml:space="preserve"> disponible.</t>
    </r>
  </si>
  <si>
    <r>
      <rPr>
        <b/>
        <sz val="11"/>
        <color theme="1"/>
        <rFont val="Arial"/>
        <family val="2"/>
      </rPr>
      <t>Se realizaron tres (3) capacitaciones solicitadas:</t>
    </r>
    <r>
      <rPr>
        <sz val="11"/>
        <color theme="1"/>
        <rFont val="Arial"/>
        <family val="2"/>
      </rPr>
      <t xml:space="preserve">
• Mapeo de la naturaleza para las personas y el planeta (PNUD).
• Capacitaciones sobre Sistemas de Información Geográfica (SIG) usando QGIS, impartida a técnicos del PEDEDE, provincia Espaillat - Banco Mundial.
• Capacitaciones sobre Sistemas de Información Geográfica (SIG) usando QGIS, impartida a técnicos de la Dirección de Casinos y Juegos de Azar del Ministerio de Hacienda - Banco Mundial.</t>
    </r>
  </si>
  <si>
    <t>Realizar investigaciones geográficas de carácter social, económico, cultural y/o ambiental.</t>
  </si>
  <si>
    <t>Plan Nacional de Ordenamiento Territorial (PNOT)</t>
  </si>
  <si>
    <t>Apoyo al Viceministerio de Ordenamiento Territorial y Desarrollo Regional (VIOTDR)en  la actualización del PNOT</t>
  </si>
  <si>
    <t>Reuniones de coordinación con consultores,  personal del VIOTDR  y de otras instituciones que generan información geoespacial.</t>
  </si>
  <si>
    <t>Número de reuniones</t>
  </si>
  <si>
    <t xml:space="preserve">Tres (3) reuniones ordinarias y dos (2) reuniones extraordinarias. </t>
  </si>
  <si>
    <t>Registro continuo de casos de feminicidios, 2021.</t>
  </si>
  <si>
    <t>Santo Domingo D.N.</t>
  </si>
  <si>
    <t>2. DIRECCIÓN DE CARTOGRAFÍA</t>
  </si>
  <si>
    <t>1. DIRECCIÓN DE GEOGRAFÍA</t>
  </si>
  <si>
    <t>ÁREAS EVALUADAS:</t>
  </si>
  <si>
    <t>EVALUACIÓN EJECUCIÓN</t>
  </si>
  <si>
    <t>abril-junio 2021</t>
  </si>
  <si>
    <t>julio 2021</t>
  </si>
  <si>
    <r>
      <rPr>
        <b/>
        <sz val="11"/>
        <color theme="1"/>
        <rFont val="Arial"/>
        <family val="2"/>
      </rPr>
      <t>Participación en tres (3) eventos de capacitación</t>
    </r>
    <r>
      <rPr>
        <sz val="11"/>
        <color theme="1"/>
        <rFont val="Arial"/>
        <family val="2"/>
      </rPr>
      <t>:
1. Taller "Mapeo de la Naturaleza para las personas y el planeta en la Rep. Dom."  (10, 11, 17 y 18/may).
2. Foro virtual para las Américas: "Geodesia para la sustentabilidad de las Américas" (14/may).
3. Curso "Implementación de una infraestructura de datos espaciales con software libre" (Del 3/may al 4/jun).
4. Curso "Infraestructura de datos espaciales con enfoque en el marco integrado de información espacial con software libre".   Curso pendiente de ejecución. (Del 2/ago al 19/nov).
5. Diplomado de posttitulo en Gestión, Ingeniería y Resiliencia a los Desastres.  Capacitación en curso (Del 21/jun al 15/oct).</t>
    </r>
  </si>
  <si>
    <t>Cantidad de informes de asistencia al evento.</t>
  </si>
  <si>
    <t>Participar en el evento.</t>
  </si>
  <si>
    <r>
      <rPr>
        <b/>
        <sz val="11"/>
        <color theme="1"/>
        <rFont val="Arial"/>
        <family val="2"/>
      </rPr>
      <t>Cinco (5) sollicitudes aceptadas</t>
    </r>
    <r>
      <rPr>
        <sz val="11"/>
        <color theme="1"/>
        <rFont val="Arial"/>
        <family val="2"/>
      </rPr>
      <t xml:space="preserve"> de seis (6) solicitudes realizadas para realizar capacitaciones a nivel nacional y en el extranjero (virtuales).</t>
    </r>
  </si>
  <si>
    <t>Cantidad de solicitudes aceptadas.</t>
  </si>
  <si>
    <t>Efectuar solicitudes de participación y confirmación de aceptación al evento.</t>
  </si>
  <si>
    <t>Participar en eventos y/o capacitaciones cartográficos en representación del instituto.</t>
  </si>
  <si>
    <r>
      <rPr>
        <b/>
        <sz val="11"/>
        <color theme="1"/>
        <rFont val="Arial"/>
        <family val="2"/>
      </rPr>
      <t>Una (1) capacitación realizada:</t>
    </r>
    <r>
      <rPr>
        <sz val="11"/>
        <color theme="1"/>
        <rFont val="Arial"/>
        <family val="2"/>
      </rPr>
      <t xml:space="preserve">
1ra sesión de capacitación "Fotogrametría con drones. Generación de modelos digitales de terreno y de superficie" realizada.(16/junio).</t>
    </r>
  </si>
  <si>
    <t>Cantidad de capacitaciones realizadas</t>
  </si>
  <si>
    <t>Realizar capacitaciones técnicas</t>
  </si>
  <si>
    <r>
      <rPr>
        <b/>
        <sz val="11"/>
        <color theme="1"/>
        <rFont val="Arial"/>
        <family val="2"/>
      </rPr>
      <t>Coordinadas dos (2) capacitaciónes con veinte  (20) participantes convocados</t>
    </r>
    <r>
      <rPr>
        <sz val="11"/>
        <color theme="1"/>
        <rFont val="Arial"/>
        <family val="2"/>
      </rPr>
      <t xml:space="preserve">:
1. Webinar "Experiencias en el establecimiento de las redes de monitoreo contínuo en latinoamérica". Evento IGN-SIRGAS-CODIA.  Abierto al público.
2. "Fotogrametría con drones. Generación de modelos digitales de terreno y de superficie", en conjunto con el INDRHI.  </t>
    </r>
  </si>
  <si>
    <t>Cantidad de técnicos convocados</t>
  </si>
  <si>
    <t>Convocar a los técnicos identificados a participar en la capacitación.</t>
  </si>
  <si>
    <r>
      <rPr>
        <sz val="11"/>
        <color theme="1"/>
        <rFont val="Arial"/>
        <family val="2"/>
      </rPr>
      <t>Realizar jornadas de capacitación a técnicos nacionales de nivel central y de los gobiernos locales en conjunto a proyectos de cooperación.</t>
    </r>
  </si>
  <si>
    <t xml:space="preserve">Desarrollo de programas de capacitación técnica planteados para gobiernos locales y técnicos nacionales en conjunto a proyectos de cooperación. </t>
  </si>
  <si>
    <t>En espera de terminar documento borrador.</t>
  </si>
  <si>
    <t>Una (1)  metodología socializada</t>
  </si>
  <si>
    <t>Socialización de la metodología de almacenamiento en el ACN-RD</t>
  </si>
  <si>
    <t>Un (1) documento final de metodología redactado</t>
  </si>
  <si>
    <t>Incorporar modificaciones y sugerencias al borrador de metodología</t>
  </si>
  <si>
    <t>Tres (3) videoconferencias sostenidas con técnicos del IGAC</t>
  </si>
  <si>
    <t>Revisión de borrador metodología elaborado</t>
  </si>
  <si>
    <r>
      <rPr>
        <b/>
        <sz val="11"/>
        <color theme="1"/>
        <rFont val="Arial"/>
        <family val="2"/>
      </rPr>
      <t>Un (1) documento borrador en proceso de redacción</t>
    </r>
    <r>
      <rPr>
        <sz val="11"/>
        <color theme="1"/>
        <rFont val="Arial"/>
        <family val="2"/>
      </rPr>
      <t>.  Demorado por entrada tardía de la técnico del Archivo Cartográfico Nacional.</t>
    </r>
  </si>
  <si>
    <t>Un (1) borrador de metodología elaborado</t>
  </si>
  <si>
    <t>Redactar borrador preliminar de metodología de almacenamiento</t>
  </si>
  <si>
    <t xml:space="preserve">Con el apoyo del Instituto Geográfico Agustín Codazzi y la APC-Colombia, elaborar la metodología para el almacenamiento de la cartografía nacional e insumos geográficos en el Archivo Cartográfico Nacional.
</t>
  </si>
  <si>
    <r>
      <rPr>
        <b/>
        <sz val="11"/>
        <color theme="1"/>
        <rFont val="Arial"/>
        <family val="2"/>
      </rPr>
      <t>Un total de noventa y siete (97) documentos</t>
    </r>
    <r>
      <rPr>
        <sz val="11"/>
        <color theme="1"/>
        <rFont val="Arial"/>
        <family val="2"/>
      </rPr>
      <t xml:space="preserve"> han sido  catalogados y archivados.</t>
    </r>
  </si>
  <si>
    <t>Cantidad de documentos recibidos, catalogados y almacenados</t>
  </si>
  <si>
    <t xml:space="preserve">Catalogar y almacenar  las informaciones recibidas digital y fisicamente.                                                                                                                                                                                                                                                                                                          </t>
  </si>
  <si>
    <t>No ha sido necesario escanear documentos. Las informaciones recibidas han sido digitales.</t>
  </si>
  <si>
    <t>Cantidad de documentos escaneados</t>
  </si>
  <si>
    <t xml:space="preserve">Escanear los documentos  recopilados en formato físico. </t>
  </si>
  <si>
    <r>
      <rPr>
        <b/>
        <sz val="11"/>
        <color theme="1"/>
        <rFont val="Arial"/>
        <family val="2"/>
      </rPr>
      <t>Incrementada la base de datos con  un total de noventa y siete (97) documentos.</t>
    </r>
    <r>
      <rPr>
        <sz val="11"/>
        <color theme="1"/>
        <rFont val="Arial"/>
        <family val="2"/>
      </rPr>
      <t>Se recibieron  doce (10) capas cartográficas , 38 mapas y cuarenta y nueve (49) documentos.</t>
    </r>
  </si>
  <si>
    <t>Una (1) base de datos de registro de informaciones recibidas actualizado</t>
  </si>
  <si>
    <t>Mantener el  inventario de las informaciones recibidas</t>
  </si>
  <si>
    <r>
      <rPr>
        <b/>
        <sz val="11"/>
        <color theme="1"/>
        <rFont val="Arial"/>
        <family val="2"/>
      </rPr>
      <t>Se efectuaron tres (3) solicitudes de información</t>
    </r>
    <r>
      <rPr>
        <sz val="11"/>
        <color theme="1"/>
        <rFont val="Arial"/>
        <family val="2"/>
      </rPr>
      <t xml:space="preserve"> a la Academia Dominicana de la Historia, Oficina Nacional de Estadística y la Dirección General de Mensuras Catastrales.</t>
    </r>
  </si>
  <si>
    <t>Cantidad de solicitudes efectuadas</t>
  </si>
  <si>
    <t xml:space="preserve">Efectuar solicitudes de información según lo que se identifique en las instituciones.  </t>
  </si>
  <si>
    <t>Recopilar, registrar y almacenar las informaciones geoespaciales recibidas de las instituciones.</t>
  </si>
  <si>
    <t>Entrada de la técnico del Archivo Cartográfico Nacional el 1ro de mayo, no ha permitido iniciar con la actividad.</t>
  </si>
  <si>
    <t>Registro de informaciones con restricciones</t>
  </si>
  <si>
    <t>Coordinar con Depto. Juridico y la IDE-RD sobre detalles de autorización de difusión y/o restricciones acordadas con las instituciones.</t>
  </si>
  <si>
    <t>Cantidad de autorizaciones recibidas</t>
  </si>
  <si>
    <t>Recibir y registrar autorizaciones de difusión de informaciones firmadas</t>
  </si>
  <si>
    <t>Cantidad de solicitudes emitidas</t>
  </si>
  <si>
    <t xml:space="preserve">Efectuar solicitud de autorización formal para difusión de informaciones facilitadas. </t>
  </si>
  <si>
    <t>Un (1) formato modelo diseñado</t>
  </si>
  <si>
    <t>Diseñar modelo de formato de autorización de difusión de informaciones geoespaciales facilitadas.</t>
  </si>
  <si>
    <r>
      <t xml:space="preserve">Obtener las debidas autorizaciones para la difusión de las informaciones recopiladas </t>
    </r>
    <r>
      <rPr>
        <sz val="11"/>
        <color theme="1"/>
        <rFont val="Arial"/>
        <family val="2"/>
      </rPr>
      <t>en el Archivo Cartográfico Nacional.</t>
    </r>
  </si>
  <si>
    <t>Incremento de documentación en el archivo cartográfico y geográfico de la República Dominicana.</t>
  </si>
  <si>
    <t>Se lleva a cabo la consultoría de asistencia técnica para la elaboración de un diagnóstico de la situación actual de la geodesia en RD y la definición de los próximos pasos a seguir para el fortalecimiento del Sistema Geodésico Nacional, pero aún no arroja un primer producto intermedio.</t>
  </si>
  <si>
    <t>Producto de la consultoría aprobado</t>
  </si>
  <si>
    <t>Recibir, analizar y aprobar junto a la Mesa de Coordinación del Sistema Geodésico Nacional los productos intermedios y finales generados por la consultoría.</t>
  </si>
  <si>
    <t>Con apoyo del Banco Interamericano de Desarrollo (BID), generar y socializar normativas generales para el Sistema Geodésico Nacional acorde al Marco de Referencia intenacional establecido.</t>
  </si>
  <si>
    <t>Elaboración de normas técnicas de geodesia</t>
  </si>
  <si>
    <r>
      <rPr>
        <b/>
        <sz val="11"/>
        <color theme="1"/>
        <rFont val="Arial"/>
        <family val="2"/>
      </rPr>
      <t>Han sido verificado y emitido opinión sobre dos (2) documentos intermedios</t>
    </r>
    <r>
      <rPr>
        <sz val="11"/>
        <color theme="1"/>
        <rFont val="Arial"/>
        <family val="2"/>
      </rPr>
      <t>:
1. Identificación y definición de los datos geoespaciales fundamentales.  Matriz de datos fundamentales.
2. Documento técnico de lineamientos, especificaciones técnicas y guías para un modelo de calidad de los datos geográficos.</t>
    </r>
  </si>
  <si>
    <t>Un (1) catálogo disponible</t>
  </si>
  <si>
    <t>Recibir, verificar y aprobar productos intermedios y finales de consultoría para estandarización del catálogo de simbolos de representación cartográfica.</t>
  </si>
  <si>
    <r>
      <rPr>
        <b/>
        <sz val="11"/>
        <color theme="1"/>
        <rFont val="Arial"/>
        <family val="2"/>
      </rPr>
      <t xml:space="preserve">Realizadas cinco (5) talleres de trabajo y capacitación vituales  </t>
    </r>
    <r>
      <rPr>
        <sz val="11"/>
        <color theme="1"/>
        <rFont val="Arial"/>
        <family val="2"/>
      </rPr>
      <t xml:space="preserve"> con los consultores del Banco Muncial para  los proyectos: catálogo nacional de objetos y simbolos de representación (2), definición de datos fundamentales (1) y modelos de calidad (2) .</t>
    </r>
  </si>
  <si>
    <t>Cantidad y tipo de jornadas realizadas</t>
  </si>
  <si>
    <t>Acompañar las jornadas de trabajo y consenso con instituciones nacionales para estandarización del catálogo de simbolos de representación cartográfica.</t>
  </si>
  <si>
    <t xml:space="preserve">Con el apoyo del Banco Mundial generar y socializar catálogo general de símbolos de representación cartográfica para la República Dominicana acorde a normas intenacionales vigentes. 
</t>
  </si>
  <si>
    <t>Elaboración de documentos técnicos para la estandarización de la producción cartográfica.</t>
  </si>
  <si>
    <r>
      <rPr>
        <b/>
        <sz val="11"/>
        <color theme="1"/>
        <rFont val="Arial"/>
        <family val="2"/>
      </rPr>
      <t xml:space="preserve">Informe de solicitudes de información abril - junio 2021 </t>
    </r>
    <r>
      <rPr>
        <sz val="11"/>
        <color theme="1"/>
        <rFont val="Arial"/>
        <family val="2"/>
      </rPr>
      <t xml:space="preserve">actualizado con un registro de </t>
    </r>
    <r>
      <rPr>
        <b/>
        <sz val="11"/>
        <color theme="1"/>
        <rFont val="Arial"/>
        <family val="2"/>
      </rPr>
      <t>treinta (30) solicitudes recibidas y veintiocho (28) atendidas durante el periodo.</t>
    </r>
  </si>
  <si>
    <t>Cantidad de formularios de registro de solicitudes.</t>
  </si>
  <si>
    <t>Mantener actualizado un registro de control de solicitudes atendidas.</t>
  </si>
  <si>
    <r>
      <rPr>
        <b/>
        <sz val="11"/>
        <color theme="1"/>
        <rFont val="Arial"/>
        <family val="2"/>
      </rPr>
      <t>Veintiocho (28) solicitudes de servicios</t>
    </r>
    <r>
      <rPr>
        <sz val="11"/>
        <color theme="1"/>
        <rFont val="Arial"/>
        <family val="2"/>
      </rPr>
      <t xml:space="preserve"> de generación de productos cartográficos y/o geodésicos respondidas.</t>
    </r>
  </si>
  <si>
    <t>Cantidad y tipo de servicios ofrecidos.</t>
  </si>
  <si>
    <t>Efectuar procesos de servicio y/o acompañamiento.</t>
  </si>
  <si>
    <r>
      <rPr>
        <b/>
        <sz val="11"/>
        <color theme="1"/>
        <rFont val="Arial"/>
        <family val="2"/>
      </rPr>
      <t>Fueron recibidas treinta (30) solicitudes</t>
    </r>
    <r>
      <rPr>
        <sz val="11"/>
        <color theme="1"/>
        <rFont val="Arial"/>
        <family val="2"/>
      </rPr>
      <t xml:space="preserve"> de servicio de generación de productos cartográficos y/o geodésicos.</t>
    </r>
  </si>
  <si>
    <t>Cantidad de solicitudes recibidas y evaluadas.</t>
  </si>
  <si>
    <t>Recibir y evaluar las solicitudes de asistencia técnica en materia de cartografía y geodesia.</t>
  </si>
  <si>
    <t>Brindar servicios y acompañamiento a instituciones y ciudadanía en general que así lo requieran para la generación de productos cartográficos.</t>
  </si>
  <si>
    <t>Asistencia técnica a instituciones públicas y privadas ofrecidas de manera oportuna.</t>
  </si>
  <si>
    <r>
      <rPr>
        <b/>
        <sz val="11"/>
        <color theme="1"/>
        <rFont val="Arial"/>
        <family val="2"/>
      </rPr>
      <t>Un (1) Registro de control</t>
    </r>
    <r>
      <rPr>
        <sz val="11"/>
        <color theme="1"/>
        <rFont val="Arial"/>
        <family val="2"/>
      </rPr>
      <t xml:space="preserve"> de acompañamientos realizados abril -junio  2021 actualizado.</t>
    </r>
  </si>
  <si>
    <t>Cantidad de registros de acompañamiento.</t>
  </si>
  <si>
    <t>Mantener actualizado un registro de control de acompañamientos realizados.</t>
  </si>
  <si>
    <r>
      <rPr>
        <b/>
        <sz val="11"/>
        <color theme="1"/>
        <rFont val="Arial"/>
        <family val="2"/>
      </rPr>
      <t>Se efectuaron dicisiete (17)</t>
    </r>
    <r>
      <rPr>
        <sz val="11"/>
        <color theme="1"/>
        <rFont val="Arial"/>
        <family val="2"/>
      </rPr>
      <t xml:space="preserve"> acompañamientos a proyectos de desarrollo cartográfico y geodésico.</t>
    </r>
  </si>
  <si>
    <t>Cantidad y tipo de acompañamiento</t>
  </si>
  <si>
    <t>Efectuar procesos de acompañamiento.</t>
  </si>
  <si>
    <r>
      <rPr>
        <b/>
        <sz val="11"/>
        <color theme="1"/>
        <rFont val="Arial"/>
        <family val="2"/>
      </rPr>
      <t>Cuatro (4) nuevos proyectos</t>
    </r>
    <r>
      <rPr>
        <sz val="11"/>
        <color theme="1"/>
        <rFont val="Arial"/>
        <family val="2"/>
      </rPr>
      <t xml:space="preserve"> técnicos fueron evaluados y se insertaron a los trabajos del IGN-JJHM.</t>
    </r>
  </si>
  <si>
    <t>Cantidad de proyectos elaborados y tipo de acompañamiento</t>
  </si>
  <si>
    <t>Recibir y evaluar inserción del IGN-JJHM en los proyectos y elaborar propuestas de acompañamiento.</t>
  </si>
  <si>
    <t>Apoyar a los proyectos nacionales e internacionales de generación de insumos y productos cartográficos y geodésicos para la República Dominicana.</t>
  </si>
  <si>
    <t>Acompañamiento técnico a instituciones públicas y privadas en sus  proyectos ofrecidas de manera oportuna.</t>
  </si>
  <si>
    <r>
      <rPr>
        <b/>
        <sz val="11"/>
        <color theme="1"/>
        <rFont val="Arial"/>
        <family val="2"/>
      </rPr>
      <t>Fueron modificados nueve (9) mapas</t>
    </r>
    <r>
      <rPr>
        <sz val="11"/>
        <color theme="1"/>
        <rFont val="Arial"/>
        <family val="2"/>
      </rPr>
      <t>, las capas cartográficas correspondientes a macroregiones, regiones, provincias, municipios, distritos municipales y secciones acorde a los análisis efectuados en el Comité Interinstitucional de Límites Geográficos.</t>
    </r>
  </si>
  <si>
    <t>Cantidad de mapas con los cambios limítrofes remitidos a  la IDE-RD.</t>
  </si>
  <si>
    <t>Modificar la geometría de límites existentes en la  cartografía nacional según procesos de análisis efectuados.</t>
  </si>
  <si>
    <t>Modificación de geometría de límites acorde a leyes erogadas por el Congreso Nacional y verificaciones del Grupo Interinstitucional de Trabajo sobre Límites Geográficos.</t>
  </si>
  <si>
    <r>
      <rPr>
        <b/>
        <sz val="11"/>
        <color theme="1"/>
        <rFont val="Arial"/>
        <family val="2"/>
      </rPr>
      <t>Fueron analizadas nueve (9)</t>
    </r>
    <r>
      <rPr>
        <sz val="11"/>
        <color theme="1"/>
        <rFont val="Arial"/>
        <family val="2"/>
      </rPr>
      <t xml:space="preserve">  delimitaciones limítrofes.  Dos (2) informes redactados.</t>
    </r>
  </si>
  <si>
    <t>Cantidad de casos analizados
Cantidad de informes redactados y remitidos.</t>
  </si>
  <si>
    <t>Analizar, y elaborar informes técnicos de conclusiones sobre conflictos para dar respuesta al Congreso Nacional e instancias relacionadas.</t>
  </si>
  <si>
    <r>
      <rPr>
        <b/>
        <sz val="11"/>
        <color theme="1"/>
        <rFont val="Arial"/>
        <family val="2"/>
      </rPr>
      <t>Cuatro (4) solicitudes</t>
    </r>
    <r>
      <rPr>
        <sz val="11"/>
        <color theme="1"/>
        <rFont val="Arial"/>
        <family val="2"/>
      </rPr>
      <t xml:space="preserve"> sometidas al Comité Interinstitucional de Límites Geográficos.</t>
    </r>
  </si>
  <si>
    <t>Cantidad de solicitudes sometidas al Grupo Interinstitucional de Límites Geográficos</t>
  </si>
  <si>
    <t>Recibir y someter solicitudes al Grupo Interinstitucional de Trabajo sobre Límites Geográficos.</t>
  </si>
  <si>
    <r>
      <rPr>
        <b/>
        <sz val="11"/>
        <color theme="1"/>
        <rFont val="Arial"/>
        <family val="2"/>
      </rPr>
      <t>Se efectuaron cuatro (4) reuniones</t>
    </r>
    <r>
      <rPr>
        <sz val="11"/>
        <color theme="1"/>
        <rFont val="Arial"/>
        <family val="2"/>
      </rPr>
      <t xml:space="preserve"> del Comité Interinstitucional de Límites Geográficos (13/abr,  11/may, 15/jun y  22/jun).</t>
    </r>
  </si>
  <si>
    <t>Cantidad de reuniones efectuadas.</t>
  </si>
  <si>
    <t>Efectuar reuniones ordinarias del Grupo Interinstitucional  de Trabajo sobre Límites Geográficos.</t>
  </si>
  <si>
    <t>Brindar al Congreso Nacional la información cartográfica de soporte para el establecimiento de límites político administrativos.</t>
  </si>
  <si>
    <t>Suministrar información de soporte al Congreso Nacional para el establecimiento de límites políticos administrativos.</t>
  </si>
  <si>
    <t>Proyecto detenido por el IGU-UASD con últimos resultados arrojados durante el año 2020, debido a la pandemia del COVID-19  que obliga a mantener el distanciamiento físico y esta actividad requiere de salidas a terreno.</t>
  </si>
  <si>
    <t>Un (1) cronograma elaborado</t>
  </si>
  <si>
    <t>Elaborar cronograma de trabajo de campo a ser desarrollado.</t>
  </si>
  <si>
    <t>En coordinación con el IGU localizar y actualizar puntos fijos y vertices geodésicos que conforman la Red altimétrica y planimétrica del Gran Santo Domingo</t>
  </si>
  <si>
    <t>En espera de la firma de acuerdo público - privado con instituciones del Sistema Geodésico Nacional.</t>
  </si>
  <si>
    <t>Un (1) informe final con requerimientos.</t>
  </si>
  <si>
    <t>Definir requerimientos de optimización de las CORS.</t>
  </si>
  <si>
    <t>Está en proceso de aprobación propuesta de alianza publico-privada entre las instancias que manejan las redes geodésicas de República Dominicana y el IGN-JJHM y la SPJ a través de la Jurisdicción Inmobiliaria como brazo ejecutor de las CORS, forma parte de esta alianza.</t>
  </si>
  <si>
    <t>Cantidad de reuniones realizadas</t>
  </si>
  <si>
    <t>Realizar reuniones de coordinación con autoridades de la Suprema Corte de Justicia.</t>
  </si>
  <si>
    <t>Coordinación con la Suprema Corte de Justicia para determinar procesos de monitoreo y actualización de los Sistemas de Referecia de Operación Contínua (CORS).</t>
  </si>
  <si>
    <t>En espera de presentación al Comité Interinstitucional de Limites Geográficos.</t>
  </si>
  <si>
    <t>Un (1) mapa adaptado</t>
  </si>
  <si>
    <t>Adaptación del mapa oficial acorde a sugerencias del Grupo Interinstitucional de Trabajo sobre Límites Geográficos de ser necesario.</t>
  </si>
  <si>
    <t>Se trabaja en la actualización de capa cartografica a incluir en el mapa oficial.</t>
  </si>
  <si>
    <t>Un (1) mapa presentado</t>
  </si>
  <si>
    <t>Realizar presentación y discusión del mapa generado.</t>
  </si>
  <si>
    <t>Socializar con el Grupo Interinstitucional de Trabajo sobre Límites Geográficos.</t>
  </si>
  <si>
    <t>Elaboración y publicación de mapa político administrativo oficial 2020.</t>
  </si>
  <si>
    <t xml:space="preserve"> - Se actualizaron dos (2) capas cartográficas: presas y peajes nacionales.
- Se encuentran en proceso de actualización/corrección cuatro (4) capas cartográficas: vialidad, secciones territoriales, puntos de localización de centros poblados y subbarrios del distrito nacional.</t>
  </si>
  <si>
    <t>Tres (3) capas cartográficas corregidas</t>
  </si>
  <si>
    <t>Realizar mapeo de correcciones a tres (3) capas cartográficas básicas.</t>
  </si>
  <si>
    <r>
      <rPr>
        <b/>
        <sz val="11"/>
        <color theme="1"/>
        <rFont val="Arial"/>
        <family val="2"/>
      </rPr>
      <t>Cuatro (4)  capas cartográficas verificadas:</t>
    </r>
    <r>
      <rPr>
        <sz val="11"/>
        <color theme="1"/>
        <rFont val="Arial"/>
        <family val="2"/>
      </rPr>
      <t xml:space="preserve"> presas nacionales, secciones territoriales, subbarrios del distrito nacional, puntos de localización de centros poblados.</t>
    </r>
  </si>
  <si>
    <t>Tres (3) capas cartográficas corregidas y/o actualizadas.</t>
  </si>
  <si>
    <t>Efectuar proceso de revisión de actualidad y calidad de tres (3) capas cartográficas básicas.</t>
  </si>
  <si>
    <t>Verificar la calidad y actualidad de capas cartográficas básicas 1:50,000 elaboradas y suministradas por otras  instituciones.</t>
  </si>
  <si>
    <t xml:space="preserve">Estandarización de la cartografía digital 1:50,000  suministrada por instituciones y/o obtenidas de las hojas topográficas nacionales </t>
  </si>
  <si>
    <t>A la espera de adquisición de data.</t>
  </si>
  <si>
    <t>Cantidad de información alfanumérica incorporada a las bases de datos</t>
  </si>
  <si>
    <t>Incorporar a las bases de datos geográficas los topónimos y categorías de uso de suelo recopilados.</t>
  </si>
  <si>
    <t>Insertar en las bases de datos de las capas cartográficas la información recopilada de la provincia Espaillat</t>
  </si>
  <si>
    <t>Un (1) informe elaborado</t>
  </si>
  <si>
    <t>Elaborar informe de topónimos recopilados  y remitir a la Dirección de Geografía para incorporación al nomenclátor geográfico.</t>
  </si>
  <si>
    <t>Se encuentra en proceso la captación de data a través de la técnica de enlace de la oficina del Plan Estratégico de Desarrollo de la Provincia Espaillat (PEDEPE).</t>
  </si>
  <si>
    <t>1 documento final con toponimia recopilada en provincia Espaillat disponible.</t>
  </si>
  <si>
    <t>Recabar en el terreno la toponimia, uso de suelo y categoría de edificaciones de elementos faltantes en los territorios cartografiados.</t>
  </si>
  <si>
    <t>Efectuar levantamiento de toponimia y uso de suelo de elementos faltantes en la provincia Espaillat.</t>
  </si>
  <si>
    <t>Finalización de la cartografía base de la provincia Espaillat.</t>
  </si>
  <si>
    <t>ÁREA DE TRABAJO: DIRECCIÓN DE CARTOGRAFÍA</t>
  </si>
  <si>
    <r>
      <rPr>
        <b/>
        <sz val="11"/>
        <color theme="1"/>
        <rFont val="Arial"/>
        <family val="2"/>
      </rPr>
      <t>Participación en Charlas, Talleres y Eventos:</t>
    </r>
    <r>
      <rPr>
        <sz val="11"/>
        <color theme="1"/>
        <rFont val="Arial"/>
        <family val="2"/>
      </rPr>
      <t xml:space="preserve">
1. Evento Semana de la Geografía
2. Webinar: Modelos digitales del terreno.El mundo en 3D - Una nueva dimensión para tus aplicaciones. (21/abr)
3. XIV  Asamblea general de la sección dominicana del IPGH (30/abr)
4. Webinar: Perspectivas de la navegación satelital en Rep. Dom.: Galileo y el proyecto AMPERE (14/may)
5. Foro Internacional: Ordenación del territorio. Una oportunidad para el desarrollo sostenible de la Rep. Dom. (7/jun)
6. Charla "Ley 41-08 sobre función pública" (10/jun)
7. Charla "Asociación de servidores públicos" (16/jun)
8. Charla "Municipios de la geografía de Rep. Dom." (24/jun)</t>
    </r>
  </si>
  <si>
    <r>
      <rPr>
        <b/>
        <sz val="11"/>
        <color theme="1"/>
        <rFont val="Arial"/>
        <family val="2"/>
      </rPr>
      <t>Procesos de Recursos Humanos:</t>
    </r>
    <r>
      <rPr>
        <sz val="11"/>
        <color theme="1"/>
        <rFont val="Arial"/>
        <family val="2"/>
      </rPr>
      <t xml:space="preserve">
1. Concurso para incorporación de personal al departamento de geodesia.</t>
    </r>
  </si>
  <si>
    <r>
      <rPr>
        <b/>
        <sz val="11"/>
        <color theme="1"/>
        <rFont val="Arial"/>
        <family val="2"/>
      </rPr>
      <t>Procesos de Cooperación Internacional:</t>
    </r>
    <r>
      <rPr>
        <sz val="11"/>
        <color theme="1"/>
        <rFont val="Arial"/>
        <family val="2"/>
      </rPr>
      <t xml:space="preserve">
1. Se coordina con autoridades del Sistema Interamericano de Referencia Geocéntrica para las Américas (SIRGAS), asistencia técnica para la instalación de un servidor de datos GNSS para el iGN.
2. Se gestiona por vía del IPGH y el IGM del Uruguay, proyecto para fortalecimiento de la red geodésica activa de la Rep. Dom.
3. Reuniones de coordinación con Banco Mundial para proyecto del Plan Cartográfico Nacional y la Guía de producción cartográfica a escala 1:25,000.</t>
    </r>
  </si>
  <si>
    <r>
      <rPr>
        <sz val="11"/>
        <color theme="1"/>
        <rFont val="Arial"/>
        <family val="2"/>
      </rPr>
      <t>Participación en reuniones del consejo IGN-IPGH (26/abr).</t>
    </r>
  </si>
  <si>
    <t>Certificación de veinte (20) mapas en formato papel de la compañía Eduprogreso.</t>
  </si>
  <si>
    <t>Una (1) reunión de la Mesa Geodésica con el Ministro de Economía realizada para iniciar proceso de conformación de alianza público-privada (29/abr).</t>
  </si>
  <si>
    <t>Tres (3) reuniones efectuadas</t>
  </si>
  <si>
    <t>Realizar reuniones ordinarias de la Mesa Geodésica</t>
  </si>
  <si>
    <t>Realizar reuniones de seguimiento a la mesa de coordinación del Sstema Geodésico Nacional</t>
  </si>
  <si>
    <t>PONDERACION</t>
  </si>
  <si>
    <t>PORCENTAJE DE CUMPLIMIENTO ACTIVIDADES  - DIRECCIÓN DE CARTOGRAFÍA</t>
  </si>
  <si>
    <t>CRONOGRAMAS 2DO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</si>
</sst>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quot;$&quot;#,##0.00"/>
    <numFmt numFmtId="165" formatCode="[$DOP]\ #,##0.00"/>
  </numFmts>
  <fonts count="45"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i/>
      <sz val="11"/>
      <color theme="1"/>
      <name val="Arial"/>
      <family val="2"/>
    </font>
    <font>
      <sz val="10"/>
      <color theme="1"/>
      <name val="Arial"/>
      <family val="2"/>
    </font>
    <font>
      <sz val="10"/>
      <color indexed="8"/>
      <name val="Arial"/>
      <family val="2"/>
    </font>
    <font>
      <sz val="10"/>
      <name val="Arial"/>
      <family val="2"/>
    </font>
    <font>
      <b/>
      <i/>
      <u/>
      <sz val="14"/>
      <color theme="1"/>
      <name val="Arial"/>
      <family val="2"/>
    </font>
    <font>
      <b/>
      <i/>
      <sz val="16"/>
      <color theme="1"/>
      <name val="Arial"/>
      <family val="2"/>
    </font>
    <font>
      <b/>
      <sz val="18"/>
      <color theme="1"/>
      <name val="Arial"/>
      <family val="2"/>
    </font>
    <font>
      <i/>
      <sz val="12"/>
      <color theme="1"/>
      <name val="Arial"/>
      <family val="2"/>
    </font>
    <font>
      <sz val="11"/>
      <color theme="1"/>
      <name val="Arial"/>
      <family val="2"/>
    </font>
    <font>
      <b/>
      <sz val="11"/>
      <color theme="1"/>
      <name val="Calibri"/>
      <family val="2"/>
      <scheme val="minor"/>
    </font>
    <font>
      <b/>
      <sz val="8"/>
      <color theme="1"/>
      <name val="Calibri"/>
      <family val="2"/>
      <scheme val="minor"/>
    </font>
    <font>
      <b/>
      <sz val="10"/>
      <color theme="1"/>
      <name val="Arial"/>
      <family val="2"/>
    </font>
    <font>
      <sz val="12"/>
      <color rgb="FF000000"/>
      <name val="Calibri"/>
      <family val="2"/>
    </font>
    <font>
      <sz val="10"/>
      <color rgb="FF000000"/>
      <name val="Arial"/>
      <family val="2"/>
    </font>
    <font>
      <sz val="10"/>
      <color rgb="FF0070C0"/>
      <name val="Arial"/>
      <family val="2"/>
    </font>
    <font>
      <sz val="11"/>
      <color rgb="FF201F1E"/>
      <name val="Calibri"/>
      <family val="2"/>
    </font>
    <font>
      <sz val="11"/>
      <name val="Arial"/>
      <family val="2"/>
    </font>
    <font>
      <sz val="12"/>
      <color theme="1"/>
      <name val="Arial"/>
      <family val="2"/>
    </font>
    <font>
      <sz val="11"/>
      <color rgb="FFFF0000"/>
      <name val="Arial"/>
      <family val="2"/>
    </font>
    <font>
      <strike/>
      <sz val="11"/>
      <color theme="1"/>
      <name val="Arial"/>
      <family val="2"/>
    </font>
    <font>
      <b/>
      <sz val="12"/>
      <color theme="1"/>
      <name val="Arial"/>
      <family val="2"/>
    </font>
    <font>
      <b/>
      <sz val="12"/>
      <name val="Arial"/>
      <family val="2"/>
    </font>
    <font>
      <b/>
      <sz val="12"/>
      <color theme="0"/>
      <name val="Arial"/>
      <family val="2"/>
    </font>
    <font>
      <i/>
      <sz val="12"/>
      <name val="Arial"/>
      <family val="2"/>
    </font>
    <font>
      <b/>
      <i/>
      <u/>
      <sz val="11"/>
      <color theme="1"/>
      <name val="Arial"/>
      <family val="2"/>
    </font>
    <font>
      <b/>
      <sz val="11"/>
      <color theme="1"/>
      <name val="Arial"/>
      <family val="2"/>
    </font>
    <font>
      <b/>
      <sz val="11"/>
      <name val="Arial"/>
      <family val="2"/>
    </font>
    <font>
      <i/>
      <sz val="10"/>
      <color theme="1"/>
      <name val="Arial"/>
      <family val="2"/>
    </font>
    <font>
      <i/>
      <sz val="10"/>
      <name val="Arial"/>
      <family val="2"/>
    </font>
    <font>
      <b/>
      <sz val="16"/>
      <color theme="0"/>
      <name val="Arial"/>
      <family val="2"/>
    </font>
    <font>
      <b/>
      <u/>
      <sz val="11"/>
      <color theme="1"/>
      <name val="Arial"/>
      <family val="2"/>
    </font>
  </fonts>
  <fills count="14">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rgb="FFFFFF00"/>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rgb="FFFFC000"/>
        <bgColor indexed="64"/>
      </patternFill>
    </fill>
    <fill>
      <patternFill patternType="solid">
        <fgColor theme="6"/>
        <bgColor indexed="64"/>
      </patternFill>
    </fill>
    <fill>
      <patternFill patternType="solid">
        <fgColor theme="0" tint="-0.499984740745262"/>
        <bgColor indexed="64"/>
      </patternFill>
    </fill>
  </fills>
  <borders count="89">
    <border>
      <left/>
      <right/>
      <top/>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style="medium">
        <color indexed="64"/>
      </top>
      <bottom style="hair">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ashDotDot">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medium">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diagonal/>
    </border>
    <border>
      <left style="hair">
        <color indexed="64"/>
      </left>
      <right/>
      <top style="medium">
        <color indexed="64"/>
      </top>
      <bottom style="hair">
        <color indexed="64"/>
      </bottom>
      <diagonal/>
    </border>
    <border>
      <left/>
      <right style="medium">
        <color indexed="64"/>
      </right>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right style="hair">
        <color indexed="64"/>
      </right>
      <top style="medium">
        <color indexed="64"/>
      </top>
      <bottom/>
      <diagonal/>
    </border>
    <border>
      <left/>
      <right style="hair">
        <color indexed="64"/>
      </right>
      <top/>
      <bottom/>
      <diagonal/>
    </border>
    <border>
      <left/>
      <right style="hair">
        <color indexed="64"/>
      </right>
      <top/>
      <bottom style="medium">
        <color indexed="64"/>
      </bottom>
      <diagonal/>
    </border>
    <border>
      <left/>
      <right style="hair">
        <color indexed="64"/>
      </right>
      <top/>
      <bottom style="hair">
        <color indexed="64"/>
      </bottom>
      <diagonal/>
    </border>
    <border>
      <left style="medium">
        <color indexed="64"/>
      </left>
      <right/>
      <top style="hair">
        <color indexed="64"/>
      </top>
      <bottom style="hair">
        <color indexed="64"/>
      </bottom>
      <diagonal/>
    </border>
    <border>
      <left style="dashDotDot">
        <color indexed="64"/>
      </left>
      <right style="hair">
        <color indexed="64"/>
      </right>
      <top style="hair">
        <color indexed="64"/>
      </top>
      <bottom style="medium">
        <color indexed="64"/>
      </bottom>
      <diagonal/>
    </border>
    <border>
      <left style="dashDotDot">
        <color indexed="64"/>
      </left>
      <right style="hair">
        <color indexed="64"/>
      </right>
      <top style="hair">
        <color indexed="64"/>
      </top>
      <bottom style="hair">
        <color indexed="64"/>
      </bottom>
      <diagonal/>
    </border>
    <border>
      <left style="dashDotDot">
        <color indexed="64"/>
      </left>
      <right style="hair">
        <color indexed="64"/>
      </right>
      <top style="medium">
        <color indexed="64"/>
      </top>
      <bottom style="hair">
        <color indexed="64"/>
      </bottom>
      <diagonal/>
    </border>
    <border>
      <left style="hair">
        <color indexed="64"/>
      </left>
      <right/>
      <top/>
      <bottom style="medium">
        <color indexed="64"/>
      </bottom>
      <diagonal/>
    </border>
    <border>
      <left style="hair">
        <color indexed="64"/>
      </left>
      <right/>
      <top/>
      <bottom/>
      <diagonal/>
    </border>
    <border>
      <left style="hair">
        <color indexed="64"/>
      </left>
      <right/>
      <top style="medium">
        <color indexed="64"/>
      </top>
      <bottom/>
      <diagonal/>
    </border>
  </borders>
  <cellStyleXfs count="30">
    <xf numFmtId="0" fontId="0" fillId="0" borderId="0"/>
    <xf numFmtId="0" fontId="16" fillId="0" borderId="0" applyNumberFormat="0" applyFont="0" applyBorder="0" applyProtection="0"/>
    <xf numFmtId="0" fontId="13" fillId="0" borderId="0"/>
    <xf numFmtId="0" fontId="24" fillId="0" borderId="1">
      <alignment horizontal="center" vertical="center"/>
    </xf>
    <xf numFmtId="0" fontId="12" fillId="0" borderId="0"/>
    <xf numFmtId="0" fontId="11" fillId="0" borderId="0"/>
    <xf numFmtId="0" fontId="10" fillId="0" borderId="0"/>
    <xf numFmtId="0" fontId="7" fillId="0" borderId="0"/>
    <xf numFmtId="0" fontId="6" fillId="0" borderId="0"/>
    <xf numFmtId="43" fontId="22" fillId="0" borderId="0" applyFont="0" applyFill="0" applyBorder="0" applyAlignment="0" applyProtection="0"/>
    <xf numFmtId="0" fontId="27" fillId="0" borderId="0" applyNumberFormat="0" applyFont="0" applyBorder="0" applyProtection="0"/>
    <xf numFmtId="0" fontId="17" fillId="0" borderId="0"/>
    <xf numFmtId="0" fontId="16" fillId="0" borderId="0" applyNumberFormat="0" applyFont="0" applyBorder="0" applyProtection="0"/>
    <xf numFmtId="0" fontId="27" fillId="0" borderId="0"/>
    <xf numFmtId="43" fontId="4" fillId="0" borderId="0" applyFont="0" applyFill="0" applyBorder="0" applyAlignment="0" applyProtection="0"/>
    <xf numFmtId="9" fontId="17" fillId="0" borderId="0" applyFont="0" applyFill="0" applyBorder="0" applyAlignment="0" applyProtection="0"/>
    <xf numFmtId="9" fontId="4" fillId="0" borderId="0" applyFont="0" applyFill="0" applyBorder="0" applyAlignment="0" applyProtection="0"/>
    <xf numFmtId="9" fontId="27" fillId="0" borderId="0" applyFont="0" applyFill="0" applyBorder="0" applyAlignment="0" applyProtection="0"/>
    <xf numFmtId="0" fontId="3" fillId="0" borderId="0"/>
    <xf numFmtId="0" fontId="3" fillId="0" borderId="0"/>
    <xf numFmtId="0" fontId="3" fillId="0" borderId="0"/>
    <xf numFmtId="0" fontId="22" fillId="0" borderId="0"/>
    <xf numFmtId="0" fontId="2" fillId="0" borderId="0"/>
    <xf numFmtId="0" fontId="2" fillId="0" borderId="0"/>
    <xf numFmtId="0" fontId="2" fillId="0" borderId="0"/>
    <xf numFmtId="0" fontId="2" fillId="0" borderId="0"/>
    <xf numFmtId="0" fontId="22" fillId="0" borderId="0"/>
    <xf numFmtId="9" fontId="22" fillId="0" borderId="0" applyFont="0" applyFill="0" applyBorder="0" applyAlignment="0" applyProtection="0"/>
    <xf numFmtId="0" fontId="1" fillId="0" borderId="0"/>
    <xf numFmtId="0" fontId="1" fillId="0" borderId="0"/>
  </cellStyleXfs>
  <cellXfs count="400">
    <xf numFmtId="0" fontId="0" fillId="0" borderId="0" xfId="0"/>
    <xf numFmtId="0" fontId="14" fillId="0" borderId="0" xfId="0" applyFont="1" applyAlignment="1">
      <alignment horizontal="center" vertical="center" wrapText="1"/>
    </xf>
    <xf numFmtId="0" fontId="18" fillId="0" borderId="0" xfId="0" applyFont="1" applyAlignment="1">
      <alignment vertical="center" wrapText="1"/>
    </xf>
    <xf numFmtId="0" fontId="0" fillId="0" borderId="0" xfId="0" applyAlignment="1">
      <alignment wrapText="1"/>
    </xf>
    <xf numFmtId="0" fontId="0" fillId="0" borderId="0" xfId="0" applyAlignment="1">
      <alignment horizontal="center" wrapText="1"/>
    </xf>
    <xf numFmtId="0" fontId="0" fillId="0" borderId="0" xfId="0" applyAlignment="1">
      <alignment horizontal="center" vertical="center" wrapText="1"/>
    </xf>
    <xf numFmtId="0" fontId="13" fillId="0" borderId="0" xfId="2"/>
    <xf numFmtId="0" fontId="23" fillId="0" borderId="0" xfId="2" applyFont="1"/>
    <xf numFmtId="0" fontId="0" fillId="0" borderId="0" xfId="0" applyFill="1" applyAlignment="1">
      <alignment wrapText="1"/>
    </xf>
    <xf numFmtId="0" fontId="22" fillId="0" borderId="0" xfId="2" applyFont="1"/>
    <xf numFmtId="0" fontId="15" fillId="0" borderId="0" xfId="4" applyFont="1" applyAlignment="1">
      <alignment vertical="center" wrapText="1"/>
    </xf>
    <xf numFmtId="0" fontId="15" fillId="0" borderId="0" xfId="4" applyFont="1" applyAlignment="1">
      <alignment vertical="center"/>
    </xf>
    <xf numFmtId="0" fontId="22" fillId="2" borderId="0" xfId="0" applyFont="1" applyFill="1" applyBorder="1" applyAlignment="1">
      <alignment vertical="center"/>
    </xf>
    <xf numFmtId="0" fontId="25" fillId="0" borderId="0" xfId="4" applyFont="1" applyAlignment="1">
      <alignment vertical="center" wrapText="1"/>
    </xf>
    <xf numFmtId="0" fontId="15" fillId="3" borderId="0" xfId="4" applyFont="1" applyFill="1" applyAlignment="1">
      <alignment vertical="center" wrapText="1"/>
    </xf>
    <xf numFmtId="0" fontId="25" fillId="0" borderId="0" xfId="4" applyFont="1" applyAlignment="1">
      <alignment vertical="center"/>
    </xf>
    <xf numFmtId="0" fontId="23" fillId="0" borderId="0" xfId="4" applyFont="1" applyAlignment="1">
      <alignment vertical="center"/>
    </xf>
    <xf numFmtId="0" fontId="12" fillId="0" borderId="0" xfId="4" applyAlignment="1">
      <alignment vertical="center"/>
    </xf>
    <xf numFmtId="0" fontId="15" fillId="0" borderId="0" xfId="0" applyFont="1" applyBorder="1" applyAlignment="1">
      <alignment vertical="center" wrapText="1"/>
    </xf>
    <xf numFmtId="0" fontId="25" fillId="4" borderId="0" xfId="4" applyFont="1" applyFill="1" applyAlignment="1">
      <alignment vertical="center" wrapText="1"/>
    </xf>
    <xf numFmtId="0" fontId="15" fillId="0" borderId="0" xfId="4" applyFont="1" applyFill="1" applyAlignment="1">
      <alignment vertical="center" wrapText="1"/>
    </xf>
    <xf numFmtId="0" fontId="12" fillId="0" borderId="0" xfId="4" applyFill="1" applyAlignment="1">
      <alignment vertical="center"/>
    </xf>
    <xf numFmtId="0" fontId="26" fillId="0" borderId="0" xfId="0" applyFont="1" applyAlignment="1">
      <alignment vertical="center" wrapText="1"/>
    </xf>
    <xf numFmtId="0" fontId="12" fillId="0" borderId="0" xfId="4" applyAlignment="1">
      <alignment vertical="center" wrapText="1"/>
    </xf>
    <xf numFmtId="0" fontId="9" fillId="0" borderId="0" xfId="4" applyFont="1" applyAlignment="1">
      <alignment vertical="center"/>
    </xf>
    <xf numFmtId="0" fontId="9" fillId="0" borderId="0" xfId="4" applyFont="1" applyAlignment="1">
      <alignment vertical="center" wrapText="1"/>
    </xf>
    <xf numFmtId="0" fontId="15" fillId="0" borderId="0" xfId="0" applyFont="1" applyFill="1" applyBorder="1" applyAlignment="1">
      <alignment vertical="center" wrapText="1"/>
    </xf>
    <xf numFmtId="0" fontId="8" fillId="0" borderId="0" xfId="4" applyFont="1" applyAlignment="1">
      <alignment vertical="center"/>
    </xf>
    <xf numFmtId="0" fontId="28" fillId="0" borderId="0" xfId="4" applyFont="1" applyAlignment="1">
      <alignment vertical="center" wrapText="1"/>
    </xf>
    <xf numFmtId="0" fontId="17" fillId="0" borderId="0" xfId="4" applyFont="1" applyAlignment="1">
      <alignment vertical="center" wrapText="1"/>
    </xf>
    <xf numFmtId="0" fontId="29" fillId="0" borderId="0" xfId="0" applyFont="1" applyAlignment="1">
      <alignment vertical="center" wrapText="1"/>
    </xf>
    <xf numFmtId="0" fontId="6" fillId="0" borderId="0" xfId="8"/>
    <xf numFmtId="0" fontId="6" fillId="0" borderId="0" xfId="8" applyAlignment="1">
      <alignment wrapText="1"/>
    </xf>
    <xf numFmtId="43" fontId="0" fillId="0" borderId="0" xfId="9" applyFont="1" applyAlignment="1">
      <alignment wrapText="1"/>
    </xf>
    <xf numFmtId="0" fontId="5" fillId="0" borderId="0" xfId="8" applyFont="1"/>
    <xf numFmtId="0" fontId="15" fillId="0" borderId="0" xfId="4" quotePrefix="1" applyFont="1" applyFill="1" applyAlignment="1">
      <alignment horizontal="left" vertical="center" wrapText="1"/>
    </xf>
    <xf numFmtId="0" fontId="15" fillId="0" borderId="0" xfId="4" quotePrefix="1" applyFont="1" applyAlignment="1">
      <alignment horizontal="left" vertical="center" wrapText="1"/>
    </xf>
    <xf numFmtId="0" fontId="15" fillId="0" borderId="0" xfId="0" quotePrefix="1" applyFont="1" applyBorder="1" applyAlignment="1">
      <alignment horizontal="left" vertical="center" wrapText="1"/>
    </xf>
    <xf numFmtId="0" fontId="0" fillId="0" borderId="8" xfId="0" applyFill="1" applyBorder="1" applyAlignment="1">
      <alignment horizontal="center" vertical="center" wrapText="1"/>
    </xf>
    <xf numFmtId="0" fontId="18" fillId="0" borderId="0" xfId="0" applyFont="1" applyAlignment="1">
      <alignment horizontal="center" vertical="center" wrapText="1"/>
    </xf>
    <xf numFmtId="43" fontId="0" fillId="0" borderId="0" xfId="9" applyFont="1"/>
    <xf numFmtId="43" fontId="18" fillId="0" borderId="0" xfId="9" applyFont="1" applyAlignment="1">
      <alignment vertical="center" wrapText="1"/>
    </xf>
    <xf numFmtId="43" fontId="19" fillId="0" borderId="0" xfId="9" applyFont="1" applyAlignment="1">
      <alignment vertical="center" wrapText="1"/>
    </xf>
    <xf numFmtId="43" fontId="14" fillId="0" borderId="0" xfId="9" applyFont="1" applyAlignment="1">
      <alignment horizontal="center" vertical="center" wrapText="1"/>
    </xf>
    <xf numFmtId="43" fontId="21" fillId="0" borderId="0" xfId="9" applyFont="1" applyAlignment="1">
      <alignment vertical="center" wrapText="1"/>
    </xf>
    <xf numFmtId="43" fontId="20" fillId="0" borderId="0" xfId="9" applyFont="1" applyAlignment="1">
      <alignment wrapText="1"/>
    </xf>
    <xf numFmtId="0" fontId="19" fillId="0" borderId="0" xfId="0" applyFont="1" applyAlignment="1">
      <alignment vertical="center" wrapText="1"/>
    </xf>
    <xf numFmtId="0" fontId="21" fillId="0" borderId="0" xfId="0" applyFont="1" applyAlignment="1">
      <alignment vertical="center" wrapText="1"/>
    </xf>
    <xf numFmtId="0" fontId="20" fillId="0" borderId="0" xfId="0" applyFont="1" applyAlignment="1">
      <alignment wrapText="1"/>
    </xf>
    <xf numFmtId="0" fontId="0" fillId="0" borderId="0" xfId="0" applyFont="1" applyAlignment="1">
      <alignment wrapText="1"/>
    </xf>
    <xf numFmtId="0" fontId="30" fillId="0" borderId="8" xfId="0" applyFont="1" applyFill="1" applyBorder="1" applyAlignment="1">
      <alignment horizontal="center" vertical="center" wrapText="1"/>
    </xf>
    <xf numFmtId="0" fontId="30" fillId="0" borderId="19" xfId="0" applyFont="1" applyFill="1" applyBorder="1" applyAlignment="1">
      <alignment horizontal="justify" vertical="top" wrapText="1"/>
    </xf>
    <xf numFmtId="0" fontId="14" fillId="0" borderId="0" xfId="0" applyFont="1" applyAlignment="1">
      <alignment horizontal="center" vertical="top" wrapText="1"/>
    </xf>
    <xf numFmtId="0" fontId="30" fillId="0" borderId="8" xfId="0" applyFont="1" applyFill="1" applyBorder="1" applyAlignment="1">
      <alignment horizontal="justify" vertical="center" wrapText="1"/>
    </xf>
    <xf numFmtId="0" fontId="0" fillId="0" borderId="0" xfId="0" applyFont="1" applyAlignment="1">
      <alignment horizontal="center" wrapText="1"/>
    </xf>
    <xf numFmtId="0" fontId="0" fillId="0" borderId="29" xfId="0" applyFill="1" applyBorder="1" applyAlignment="1">
      <alignment horizontal="center" vertical="center" wrapText="1"/>
    </xf>
    <xf numFmtId="0" fontId="31" fillId="0" borderId="0" xfId="0" applyFont="1" applyFill="1" applyAlignment="1">
      <alignment wrapText="1"/>
    </xf>
    <xf numFmtId="0" fontId="34" fillId="0" borderId="2" xfId="0" applyFont="1" applyBorder="1" applyAlignment="1">
      <alignment horizontal="center" vertical="center" wrapText="1"/>
    </xf>
    <xf numFmtId="0" fontId="38" fillId="0" borderId="0" xfId="0" applyFont="1" applyAlignment="1">
      <alignment horizontal="center" vertical="center" wrapText="1"/>
    </xf>
    <xf numFmtId="0" fontId="30" fillId="0" borderId="19" xfId="0" applyFont="1" applyFill="1" applyBorder="1" applyAlignment="1">
      <alignment horizontal="justify" vertical="center" wrapText="1"/>
    </xf>
    <xf numFmtId="0" fontId="30" fillId="0" borderId="19" xfId="0" quotePrefix="1" applyFont="1" applyFill="1" applyBorder="1" applyAlignment="1">
      <alignment horizontal="justify" vertical="top" wrapText="1"/>
    </xf>
    <xf numFmtId="0" fontId="0" fillId="0" borderId="28" xfId="0" applyFont="1" applyFill="1" applyBorder="1" applyAlignment="1">
      <alignment horizontal="justify" vertical="center" wrapText="1"/>
    </xf>
    <xf numFmtId="0" fontId="0" fillId="0" borderId="8" xfId="0" applyFont="1" applyFill="1" applyBorder="1" applyAlignment="1">
      <alignment horizontal="justify" vertical="center" wrapText="1"/>
    </xf>
    <xf numFmtId="0" fontId="0" fillId="0" borderId="17" xfId="0" applyFont="1" applyFill="1" applyBorder="1" applyAlignment="1">
      <alignment horizontal="center" vertical="center" wrapText="1"/>
    </xf>
    <xf numFmtId="0" fontId="30" fillId="0" borderId="17" xfId="0" applyFont="1" applyFill="1" applyBorder="1" applyAlignment="1">
      <alignment horizontal="justify" vertical="top" wrapText="1"/>
    </xf>
    <xf numFmtId="0" fontId="30" fillId="0" borderId="23" xfId="0" applyFont="1" applyFill="1" applyBorder="1" applyAlignment="1">
      <alignment horizontal="justify" vertical="top" wrapText="1"/>
    </xf>
    <xf numFmtId="0" fontId="0" fillId="0" borderId="5" xfId="0" applyFill="1" applyBorder="1" applyAlignment="1">
      <alignment horizontal="justify" vertical="center" wrapText="1"/>
    </xf>
    <xf numFmtId="0" fontId="0" fillId="0" borderId="8" xfId="0" applyFont="1" applyFill="1" applyBorder="1" applyAlignment="1">
      <alignment horizontal="center" vertical="center" wrapText="1"/>
    </xf>
    <xf numFmtId="0" fontId="30" fillId="0" borderId="24" xfId="0" applyFont="1" applyFill="1" applyBorder="1" applyAlignment="1">
      <alignment horizontal="justify" vertical="top" wrapText="1"/>
    </xf>
    <xf numFmtId="0" fontId="30" fillId="0" borderId="19" xfId="0" quotePrefix="1" applyFont="1" applyFill="1" applyBorder="1" applyAlignment="1">
      <alignment horizontal="left" vertical="top" wrapText="1"/>
    </xf>
    <xf numFmtId="0" fontId="33" fillId="0" borderId="8" xfId="0" applyFont="1" applyFill="1" applyBorder="1" applyAlignment="1">
      <alignment horizontal="justify" vertical="center" wrapText="1"/>
    </xf>
    <xf numFmtId="0" fontId="0" fillId="0" borderId="8" xfId="0" applyFont="1" applyFill="1" applyBorder="1" applyAlignment="1">
      <alignment horizontal="justify" vertical="top" wrapText="1"/>
    </xf>
    <xf numFmtId="0" fontId="30" fillId="0" borderId="24" xfId="0" quotePrefix="1" applyFont="1" applyFill="1" applyBorder="1" applyAlignment="1">
      <alignment horizontal="left" vertical="top" wrapText="1"/>
    </xf>
    <xf numFmtId="0" fontId="30" fillId="0" borderId="8" xfId="0" quotePrefix="1" applyFont="1" applyFill="1" applyBorder="1" applyAlignment="1">
      <alignment horizontal="justify" vertical="center" wrapText="1"/>
    </xf>
    <xf numFmtId="0" fontId="32" fillId="0" borderId="8" xfId="0" applyFont="1" applyFill="1" applyBorder="1" applyAlignment="1">
      <alignment horizontal="justify" vertical="center" wrapText="1"/>
    </xf>
    <xf numFmtId="0" fontId="30" fillId="0" borderId="24" xfId="0" quotePrefix="1" applyFont="1" applyFill="1" applyBorder="1" applyAlignment="1">
      <alignment horizontal="justify" vertical="top" wrapText="1"/>
    </xf>
    <xf numFmtId="0" fontId="30" fillId="0" borderId="24" xfId="0" applyFont="1" applyFill="1" applyBorder="1" applyAlignment="1">
      <alignment horizontal="justify" vertical="center" wrapText="1"/>
    </xf>
    <xf numFmtId="0" fontId="30" fillId="0" borderId="19" xfId="0" applyFont="1" applyFill="1" applyBorder="1" applyAlignment="1">
      <alignment horizontal="justify" vertical="top"/>
    </xf>
    <xf numFmtId="0" fontId="30" fillId="0" borderId="2" xfId="0" applyFont="1" applyFill="1" applyBorder="1" applyAlignment="1">
      <alignment horizontal="justify" vertical="top" wrapText="1"/>
    </xf>
    <xf numFmtId="0" fontId="0" fillId="0" borderId="27" xfId="0" applyFill="1" applyBorder="1" applyAlignment="1">
      <alignment horizontal="center" vertical="center" wrapText="1"/>
    </xf>
    <xf numFmtId="0" fontId="30" fillId="0" borderId="21" xfId="0" quotePrefix="1" applyFont="1" applyFill="1" applyBorder="1" applyAlignment="1">
      <alignment horizontal="left" vertical="top" wrapText="1"/>
    </xf>
    <xf numFmtId="0" fontId="0" fillId="0" borderId="20" xfId="0" applyFill="1" applyBorder="1" applyAlignment="1">
      <alignment horizontal="justify" vertical="center" wrapText="1"/>
    </xf>
    <xf numFmtId="0" fontId="18" fillId="0" borderId="0" xfId="0" applyFont="1" applyAlignment="1">
      <alignment horizontal="center" vertical="center" wrapText="1"/>
    </xf>
    <xf numFmtId="0" fontId="0" fillId="0" borderId="28" xfId="0" applyFill="1" applyBorder="1" applyAlignment="1">
      <alignment horizontal="center" vertical="center" wrapText="1"/>
    </xf>
    <xf numFmtId="0" fontId="15" fillId="0" borderId="36" xfId="0" applyFont="1" applyBorder="1" applyAlignment="1">
      <alignment vertical="top" wrapText="1"/>
    </xf>
    <xf numFmtId="0" fontId="25" fillId="8" borderId="37" xfId="0" applyFont="1" applyFill="1" applyBorder="1" applyAlignment="1">
      <alignment horizontal="justify" vertical="center" wrapText="1"/>
    </xf>
    <xf numFmtId="0" fontId="15" fillId="0" borderId="33" xfId="0" applyFont="1" applyBorder="1" applyAlignment="1">
      <alignment vertical="top" wrapText="1"/>
    </xf>
    <xf numFmtId="0" fontId="25" fillId="9" borderId="38" xfId="0" applyFont="1" applyFill="1" applyBorder="1" applyAlignment="1">
      <alignment horizontal="justify" vertical="center" wrapText="1"/>
    </xf>
    <xf numFmtId="0" fontId="15" fillId="0" borderId="34" xfId="0" applyFont="1" applyBorder="1" applyAlignment="1">
      <alignment vertical="top" wrapText="1"/>
    </xf>
    <xf numFmtId="0" fontId="25" fillId="10" borderId="35" xfId="0" applyFont="1" applyFill="1" applyBorder="1" applyAlignment="1">
      <alignment horizontal="justify" vertical="center" wrapText="1"/>
    </xf>
    <xf numFmtId="0" fontId="15" fillId="0" borderId="34" xfId="0" applyFont="1" applyBorder="1" applyAlignment="1">
      <alignment vertical="center" wrapText="1"/>
    </xf>
    <xf numFmtId="0" fontId="25" fillId="11" borderId="35" xfId="0" applyFont="1" applyFill="1" applyBorder="1" applyAlignment="1">
      <alignment horizontal="justify" vertical="center"/>
    </xf>
    <xf numFmtId="0" fontId="25" fillId="7" borderId="35" xfId="0" applyFont="1" applyFill="1" applyBorder="1" applyAlignment="1">
      <alignment horizontal="justify" vertical="center" wrapText="1"/>
    </xf>
    <xf numFmtId="0" fontId="15" fillId="0" borderId="26" xfId="0" applyFont="1" applyBorder="1" applyAlignment="1">
      <alignment vertical="top" wrapText="1"/>
    </xf>
    <xf numFmtId="0" fontId="25" fillId="12" borderId="25" xfId="0" applyFont="1" applyFill="1" applyBorder="1" applyAlignment="1">
      <alignment horizontal="justify" vertical="center" wrapText="1"/>
    </xf>
    <xf numFmtId="0" fontId="0" fillId="0" borderId="5" xfId="0" quotePrefix="1" applyFont="1" applyFill="1" applyBorder="1" applyAlignment="1">
      <alignment horizontal="justify" vertical="center" wrapText="1"/>
    </xf>
    <xf numFmtId="0" fontId="0" fillId="0" borderId="5" xfId="0" quotePrefix="1" applyFont="1" applyFill="1" applyBorder="1" applyAlignment="1">
      <alignment horizontal="left" vertical="center" wrapText="1"/>
    </xf>
    <xf numFmtId="0" fontId="0" fillId="0" borderId="5" xfId="0" quotePrefix="1" applyFill="1" applyBorder="1" applyAlignment="1">
      <alignment horizontal="justify" vertical="center" wrapText="1"/>
    </xf>
    <xf numFmtId="0" fontId="0" fillId="0" borderId="2" xfId="0" applyFont="1" applyFill="1" applyBorder="1" applyAlignment="1">
      <alignment horizontal="center" vertical="center" wrapText="1"/>
    </xf>
    <xf numFmtId="0" fontId="30" fillId="0" borderId="2" xfId="0" applyFont="1" applyFill="1" applyBorder="1" applyAlignment="1">
      <alignment horizontal="justify" vertical="center" wrapText="1"/>
    </xf>
    <xf numFmtId="0" fontId="20" fillId="0" borderId="0" xfId="0" applyFont="1" applyAlignment="1">
      <alignment horizontal="center" wrapText="1"/>
    </xf>
    <xf numFmtId="0" fontId="18" fillId="0" borderId="0" xfId="0" applyFont="1" applyAlignment="1">
      <alignment horizontal="center" vertical="center" wrapText="1"/>
    </xf>
    <xf numFmtId="0" fontId="0" fillId="0" borderId="39" xfId="0" quotePrefix="1" applyBorder="1" applyAlignment="1" applyProtection="1">
      <alignment horizontal="justify" vertical="top" wrapText="1"/>
    </xf>
    <xf numFmtId="0" fontId="0" fillId="0" borderId="40" xfId="0" applyBorder="1"/>
    <xf numFmtId="0" fontId="31" fillId="2" borderId="2" xfId="0" applyFont="1" applyFill="1" applyBorder="1" applyAlignment="1">
      <alignment horizontal="center" vertical="center" wrapText="1"/>
    </xf>
    <xf numFmtId="0" fontId="31" fillId="2" borderId="20" xfId="0" applyFont="1" applyFill="1" applyBorder="1" applyAlignment="1">
      <alignment horizontal="center" vertical="center" wrapText="1"/>
    </xf>
    <xf numFmtId="0" fontId="0" fillId="0" borderId="21" xfId="0" applyBorder="1"/>
    <xf numFmtId="0" fontId="0" fillId="0" borderId="2" xfId="0" applyBorder="1"/>
    <xf numFmtId="0" fontId="0" fillId="0" borderId="20" xfId="0" applyBorder="1"/>
    <xf numFmtId="0" fontId="0" fillId="0" borderId="41" xfId="0" quotePrefix="1" applyBorder="1" applyAlignment="1">
      <alignment horizontal="justify" vertical="top" wrapText="1"/>
    </xf>
    <xf numFmtId="0" fontId="0" fillId="0" borderId="42" xfId="0" applyBorder="1"/>
    <xf numFmtId="0" fontId="31" fillId="2" borderId="19" xfId="0" applyFont="1" applyFill="1" applyBorder="1" applyAlignment="1">
      <alignment horizontal="center" vertical="center" wrapText="1"/>
    </xf>
    <xf numFmtId="0" fontId="31" fillId="2" borderId="18" xfId="0" applyFont="1" applyFill="1" applyBorder="1" applyAlignment="1">
      <alignment horizontal="center" vertical="center" wrapText="1"/>
    </xf>
    <xf numFmtId="0" fontId="0" fillId="0" borderId="24" xfId="0" applyBorder="1"/>
    <xf numFmtId="0" fontId="0" fillId="0" borderId="19" xfId="0" applyBorder="1"/>
    <xf numFmtId="0" fontId="0" fillId="0" borderId="18" xfId="0" applyBorder="1"/>
    <xf numFmtId="0" fontId="0" fillId="0" borderId="43" xfId="0" quotePrefix="1" applyBorder="1" applyAlignment="1">
      <alignment horizontal="justify" vertical="top" wrapText="1"/>
    </xf>
    <xf numFmtId="0" fontId="31" fillId="2" borderId="44" xfId="0" applyFont="1" applyFill="1" applyBorder="1" applyAlignment="1">
      <alignment horizontal="center" vertical="center" wrapText="1"/>
    </xf>
    <xf numFmtId="0" fontId="31" fillId="2" borderId="17" xfId="0" applyFont="1" applyFill="1" applyBorder="1" applyAlignment="1">
      <alignment horizontal="center" vertical="center" wrapText="1"/>
    </xf>
    <xf numFmtId="0" fontId="31" fillId="2" borderId="16" xfId="0" applyFont="1" applyFill="1" applyBorder="1" applyAlignment="1">
      <alignment horizontal="center" vertical="center" wrapText="1"/>
    </xf>
    <xf numFmtId="0" fontId="31" fillId="0" borderId="23" xfId="0" applyFont="1" applyBorder="1" applyAlignment="1">
      <alignment horizontal="justify" vertical="top" wrapText="1"/>
    </xf>
    <xf numFmtId="0" fontId="31" fillId="0" borderId="17" xfId="0" quotePrefix="1" applyFont="1" applyBorder="1" applyAlignment="1">
      <alignment horizontal="justify" vertical="top" wrapText="1"/>
    </xf>
    <xf numFmtId="0" fontId="31" fillId="2" borderId="17" xfId="0" quotePrefix="1" applyFont="1" applyFill="1" applyBorder="1" applyAlignment="1">
      <alignment horizontal="justify" vertical="top" wrapText="1"/>
    </xf>
    <xf numFmtId="0" fontId="31" fillId="2" borderId="16" xfId="0" applyFont="1" applyFill="1" applyBorder="1" applyAlignment="1">
      <alignment horizontal="justify" vertical="center" wrapText="1"/>
    </xf>
    <xf numFmtId="0" fontId="39" fillId="0" borderId="40" xfId="0" applyFont="1" applyBorder="1" applyAlignment="1">
      <alignment horizontal="center" vertical="center" wrapText="1"/>
    </xf>
    <xf numFmtId="0" fontId="39" fillId="0" borderId="2" xfId="0" applyFont="1" applyBorder="1" applyAlignment="1">
      <alignment horizontal="center" vertical="center" wrapText="1"/>
    </xf>
    <xf numFmtId="0" fontId="39" fillId="0" borderId="42" xfId="0" applyFont="1" applyBorder="1" applyAlignment="1">
      <alignment horizontal="center" vertical="center" wrapText="1"/>
    </xf>
    <xf numFmtId="0" fontId="18" fillId="0" borderId="0" xfId="0" applyFont="1" applyAlignment="1">
      <alignment horizontal="justify" vertical="top" wrapText="1"/>
    </xf>
    <xf numFmtId="0" fontId="18" fillId="0" borderId="0" xfId="0" applyFont="1" applyAlignment="1">
      <alignment horizontal="justify" vertical="center" wrapText="1"/>
    </xf>
    <xf numFmtId="0" fontId="0" fillId="0" borderId="0" xfId="0" applyAlignment="1">
      <alignment horizontal="justify" vertical="top" wrapText="1"/>
    </xf>
    <xf numFmtId="0" fontId="0" fillId="0" borderId="0" xfId="0" applyAlignment="1">
      <alignment horizontal="justify" wrapText="1"/>
    </xf>
    <xf numFmtId="0" fontId="0" fillId="0" borderId="12" xfId="0" applyFill="1" applyBorder="1" applyAlignment="1">
      <alignment horizontal="center" vertical="center" wrapText="1"/>
    </xf>
    <xf numFmtId="0" fontId="30" fillId="0" borderId="49" xfId="0" applyFont="1" applyFill="1" applyBorder="1" applyAlignment="1">
      <alignment horizontal="center" vertical="top" wrapText="1"/>
    </xf>
    <xf numFmtId="0" fontId="30" fillId="0" borderId="31" xfId="0" applyFont="1" applyFill="1" applyBorder="1" applyAlignment="1">
      <alignment horizontal="center" vertical="top" wrapText="1"/>
    </xf>
    <xf numFmtId="0" fontId="30" fillId="0" borderId="31" xfId="0" quotePrefix="1" applyFont="1" applyFill="1" applyBorder="1" applyAlignment="1">
      <alignment horizontal="center" vertical="top" wrapText="1"/>
    </xf>
    <xf numFmtId="0" fontId="30" fillId="0" borderId="31" xfId="0" applyFont="1" applyFill="1" applyBorder="1" applyAlignment="1">
      <alignment horizontal="center" vertical="center" wrapText="1"/>
    </xf>
    <xf numFmtId="0" fontId="30" fillId="0" borderId="31" xfId="0" applyFont="1" applyFill="1" applyBorder="1" applyAlignment="1">
      <alignment horizontal="center" vertical="top"/>
    </xf>
    <xf numFmtId="0" fontId="30" fillId="0" borderId="32" xfId="0" applyFont="1" applyFill="1" applyBorder="1" applyAlignment="1">
      <alignment horizontal="center" vertical="top" wrapText="1"/>
    </xf>
    <xf numFmtId="0" fontId="22" fillId="0" borderId="0" xfId="0" applyFont="1" applyAlignment="1">
      <alignment horizontal="justify"/>
    </xf>
    <xf numFmtId="0" fontId="15" fillId="0" borderId="0" xfId="0" applyFont="1" applyAlignment="1">
      <alignment horizontal="justify" vertical="top"/>
    </xf>
    <xf numFmtId="0" fontId="15" fillId="0" borderId="0" xfId="0" applyFont="1" applyAlignment="1">
      <alignment horizontal="justify" vertical="center"/>
    </xf>
    <xf numFmtId="9" fontId="39" fillId="5" borderId="51" xfId="27" applyFont="1" applyFill="1" applyBorder="1" applyAlignment="1">
      <alignment horizontal="center" vertical="center" wrapText="1"/>
    </xf>
    <xf numFmtId="0" fontId="39" fillId="5" borderId="52" xfId="0" applyFont="1" applyFill="1" applyBorder="1" applyAlignment="1">
      <alignment horizontal="center" vertical="center" wrapText="1"/>
    </xf>
    <xf numFmtId="9" fontId="15" fillId="0" borderId="55" xfId="27" applyFont="1" applyBorder="1" applyAlignment="1">
      <alignment horizontal="center" vertical="center" wrapText="1"/>
    </xf>
    <xf numFmtId="0" fontId="15" fillId="0" borderId="56" xfId="0" applyFont="1" applyBorder="1" applyAlignment="1">
      <alignment horizontal="center" vertical="center" wrapText="1"/>
    </xf>
    <xf numFmtId="9" fontId="15" fillId="0" borderId="45" xfId="27" applyFont="1" applyBorder="1" applyAlignment="1">
      <alignment horizontal="center" vertical="center" wrapText="1"/>
    </xf>
    <xf numFmtId="0" fontId="15" fillId="8" borderId="37" xfId="0" applyFont="1" applyFill="1" applyBorder="1" applyAlignment="1">
      <alignment horizontal="justify" vertical="center" wrapText="1"/>
    </xf>
    <xf numFmtId="9" fontId="15" fillId="0" borderId="34" xfId="27" applyFont="1" applyBorder="1" applyAlignment="1">
      <alignment horizontal="center" vertical="center" wrapText="1"/>
    </xf>
    <xf numFmtId="9" fontId="15" fillId="0" borderId="60" xfId="27" applyFont="1" applyBorder="1" applyAlignment="1">
      <alignment horizontal="center" vertical="center" wrapText="1"/>
    </xf>
    <xf numFmtId="0" fontId="15" fillId="10" borderId="35" xfId="0" applyFont="1" applyFill="1" applyBorder="1" applyAlignment="1">
      <alignment horizontal="justify" vertical="center" wrapText="1"/>
    </xf>
    <xf numFmtId="9" fontId="15" fillId="0" borderId="62" xfId="27" applyFont="1" applyBorder="1" applyAlignment="1">
      <alignment horizontal="center" vertical="center" wrapText="1"/>
    </xf>
    <xf numFmtId="0" fontId="15" fillId="11" borderId="35" xfId="0" applyFont="1" applyFill="1" applyBorder="1" applyAlignment="1">
      <alignment horizontal="justify" vertical="center"/>
    </xf>
    <xf numFmtId="9" fontId="15" fillId="0" borderId="62" xfId="27" applyFont="1" applyBorder="1" applyAlignment="1">
      <alignment horizontal="center" vertical="center"/>
    </xf>
    <xf numFmtId="0" fontId="15" fillId="7" borderId="35" xfId="0" applyFont="1" applyFill="1" applyBorder="1" applyAlignment="1">
      <alignment horizontal="justify" vertical="center" wrapText="1"/>
    </xf>
    <xf numFmtId="9" fontId="15" fillId="0" borderId="64" xfId="27" applyFont="1" applyBorder="1" applyAlignment="1">
      <alignment horizontal="center" vertical="center" wrapText="1"/>
    </xf>
    <xf numFmtId="9" fontId="15" fillId="0" borderId="65" xfId="27" applyFont="1" applyBorder="1" applyAlignment="1">
      <alignment horizontal="center" vertical="center"/>
    </xf>
    <xf numFmtId="0" fontId="15" fillId="12" borderId="56" xfId="0" applyFont="1" applyFill="1" applyBorder="1" applyAlignment="1">
      <alignment horizontal="justify" vertical="center" wrapText="1"/>
    </xf>
    <xf numFmtId="0" fontId="25" fillId="5" borderId="69" xfId="0" applyFont="1" applyFill="1" applyBorder="1" applyAlignment="1">
      <alignment horizontal="justify" vertical="center" wrapText="1"/>
    </xf>
    <xf numFmtId="0" fontId="25" fillId="5" borderId="70" xfId="0" applyFont="1" applyFill="1" applyBorder="1" applyAlignment="1">
      <alignment horizontal="center" vertical="center" wrapText="1"/>
    </xf>
    <xf numFmtId="0" fontId="39" fillId="0" borderId="0" xfId="0" applyFont="1"/>
    <xf numFmtId="0" fontId="0" fillId="0" borderId="50" xfId="0" quotePrefix="1" applyFill="1" applyBorder="1" applyAlignment="1">
      <alignment horizontal="left" vertical="top" wrapText="1"/>
    </xf>
    <xf numFmtId="0" fontId="0" fillId="0" borderId="50" xfId="0" quotePrefix="1" applyFill="1" applyBorder="1" applyAlignment="1">
      <alignment horizontal="justify" vertical="top" wrapText="1"/>
    </xf>
    <xf numFmtId="0" fontId="0" fillId="0" borderId="40" xfId="0" quotePrefix="1" applyFill="1" applyBorder="1" applyAlignment="1">
      <alignment horizontal="justify" vertical="top" wrapText="1"/>
    </xf>
    <xf numFmtId="0" fontId="34" fillId="0" borderId="20" xfId="0" applyFont="1" applyBorder="1" applyAlignment="1">
      <alignment horizontal="center" vertical="center" wrapText="1"/>
    </xf>
    <xf numFmtId="0" fontId="34" fillId="0" borderId="21" xfId="0" applyFont="1" applyBorder="1" applyAlignment="1">
      <alignment horizontal="center" vertical="center" wrapText="1"/>
    </xf>
    <xf numFmtId="0" fontId="0" fillId="0" borderId="16" xfId="0" applyFill="1" applyBorder="1" applyAlignment="1">
      <alignment horizontal="center" vertical="center" wrapText="1"/>
    </xf>
    <xf numFmtId="0" fontId="0" fillId="0" borderId="44" xfId="0" applyFill="1" applyBorder="1" applyAlignment="1">
      <alignment horizontal="center" vertical="center" wrapText="1"/>
    </xf>
    <xf numFmtId="9" fontId="0" fillId="0" borderId="81" xfId="27" applyFont="1" applyFill="1" applyBorder="1" applyAlignment="1">
      <alignment horizontal="center" vertical="center" wrapText="1"/>
    </xf>
    <xf numFmtId="9" fontId="0" fillId="0" borderId="5" xfId="27" applyFont="1" applyFill="1" applyBorder="1" applyAlignment="1">
      <alignment horizontal="center" vertical="center" wrapText="1"/>
    </xf>
    <xf numFmtId="9" fontId="0" fillId="0" borderId="8" xfId="27" applyFont="1" applyFill="1" applyBorder="1" applyAlignment="1">
      <alignment horizontal="center" vertical="center" wrapText="1"/>
    </xf>
    <xf numFmtId="0" fontId="0" fillId="0" borderId="24" xfId="0" applyBorder="1" applyAlignment="1">
      <alignment vertical="top" wrapText="1"/>
    </xf>
    <xf numFmtId="0" fontId="0" fillId="0" borderId="18" xfId="0" applyBorder="1" applyAlignment="1">
      <alignment horizontal="justify" vertical="top" wrapText="1"/>
    </xf>
    <xf numFmtId="0" fontId="0" fillId="0" borderId="19" xfId="0" applyBorder="1" applyAlignment="1">
      <alignment horizontal="justify" vertical="center"/>
    </xf>
    <xf numFmtId="0" fontId="0" fillId="0" borderId="19" xfId="0" applyBorder="1" applyAlignment="1">
      <alignment horizontal="justify" vertical="top" wrapText="1"/>
    </xf>
    <xf numFmtId="0" fontId="0" fillId="0" borderId="24" xfId="0" applyBorder="1" applyAlignment="1">
      <alignment horizontal="justify" vertical="top" wrapText="1"/>
    </xf>
    <xf numFmtId="0" fontId="0" fillId="0" borderId="83" xfId="0" applyFill="1" applyBorder="1" applyAlignment="1">
      <alignment horizontal="center" vertical="center" wrapText="1"/>
    </xf>
    <xf numFmtId="0" fontId="0" fillId="0" borderId="2" xfId="0" applyFill="1" applyBorder="1" applyAlignment="1">
      <alignment horizontal="center" vertical="center" wrapText="1"/>
    </xf>
    <xf numFmtId="0" fontId="0" fillId="0" borderId="32" xfId="0" applyFill="1" applyBorder="1" applyAlignment="1">
      <alignment horizontal="center" vertical="center" wrapText="1"/>
    </xf>
    <xf numFmtId="9" fontId="0" fillId="0" borderId="20" xfId="27" applyFont="1" applyFill="1" applyBorder="1" applyAlignment="1">
      <alignment horizontal="center" vertical="center" wrapText="1"/>
    </xf>
    <xf numFmtId="9" fontId="0" fillId="0" borderId="2" xfId="27" applyFont="1" applyFill="1" applyBorder="1" applyAlignment="1">
      <alignment horizontal="center" vertical="center" wrapText="1"/>
    </xf>
    <xf numFmtId="0" fontId="0" fillId="0" borderId="21" xfId="0" applyFill="1" applyBorder="1" applyAlignment="1">
      <alignment horizontal="center" vertical="center" wrapText="1"/>
    </xf>
    <xf numFmtId="0" fontId="18" fillId="0" borderId="0" xfId="0" applyFont="1" applyAlignment="1">
      <alignment horizontal="center" vertical="center" wrapText="1"/>
    </xf>
    <xf numFmtId="0" fontId="20" fillId="0" borderId="0" xfId="0" applyFont="1" applyAlignment="1">
      <alignment horizontal="center" wrapText="1"/>
    </xf>
    <xf numFmtId="0" fontId="34" fillId="0" borderId="44" xfId="0" applyFont="1" applyFill="1" applyBorder="1" applyAlignment="1">
      <alignment horizontal="center" vertical="center" wrapText="1"/>
    </xf>
    <xf numFmtId="0" fontId="34" fillId="0" borderId="42" xfId="0" applyFont="1" applyFill="1" applyBorder="1" applyAlignment="1">
      <alignment horizontal="center" vertical="center" wrapText="1"/>
    </xf>
    <xf numFmtId="0" fontId="34" fillId="0" borderId="40" xfId="0" applyFont="1" applyFill="1" applyBorder="1" applyAlignment="1">
      <alignment horizontal="center" vertical="center" wrapText="1"/>
    </xf>
    <xf numFmtId="0" fontId="21" fillId="0" borderId="0" xfId="0" applyFont="1" applyAlignment="1">
      <alignment horizontal="center" vertical="center" wrapText="1"/>
    </xf>
    <xf numFmtId="0" fontId="19" fillId="0" borderId="0" xfId="0" quotePrefix="1" applyFont="1" applyAlignment="1">
      <alignment horizontal="center" vertical="center" wrapText="1"/>
    </xf>
    <xf numFmtId="0" fontId="19" fillId="0" borderId="0" xfId="0" applyFont="1" applyAlignment="1">
      <alignment horizontal="center" vertical="center" wrapText="1"/>
    </xf>
    <xf numFmtId="0" fontId="18" fillId="0" borderId="0" xfId="0" quotePrefix="1" applyFont="1" applyAlignment="1">
      <alignment horizontal="center" vertical="center" wrapText="1"/>
    </xf>
    <xf numFmtId="0" fontId="18" fillId="0" borderId="0" xfId="0" applyFont="1" applyAlignment="1">
      <alignment horizontal="center" vertical="center" wrapText="1"/>
    </xf>
    <xf numFmtId="0" fontId="18"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6" fillId="6" borderId="82" xfId="0" applyFont="1" applyFill="1" applyBorder="1" applyAlignment="1">
      <alignment horizontal="center" vertical="center" wrapText="1"/>
    </xf>
    <xf numFmtId="0" fontId="36" fillId="6" borderId="30" xfId="0" applyFont="1" applyFill="1" applyBorder="1" applyAlignment="1">
      <alignment horizontal="center" vertical="center" wrapText="1"/>
    </xf>
    <xf numFmtId="0" fontId="36" fillId="6" borderId="4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4" fillId="5" borderId="22" xfId="0" quotePrefix="1" applyFont="1" applyFill="1" applyBorder="1" applyAlignment="1">
      <alignment horizontal="center" vertical="center" wrapText="1"/>
    </xf>
    <xf numFmtId="0" fontId="34" fillId="5" borderId="9" xfId="0" quotePrefix="1" applyFont="1" applyFill="1" applyBorder="1" applyAlignment="1">
      <alignment horizontal="center" vertical="center" wrapText="1"/>
    </xf>
    <xf numFmtId="0" fontId="34" fillId="5" borderId="44" xfId="0" quotePrefix="1"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9" fillId="0" borderId="78" xfId="0" applyFont="1" applyFill="1" applyBorder="1" applyAlignment="1">
      <alignment horizontal="center" vertical="center" wrapText="1"/>
    </xf>
    <xf numFmtId="0" fontId="39" fillId="0" borderId="79" xfId="0" applyFont="1" applyFill="1" applyBorder="1" applyAlignment="1">
      <alignment horizontal="center" vertical="center" wrapText="1"/>
    </xf>
    <xf numFmtId="0" fontId="39" fillId="0" borderId="80"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11"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6"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39" fillId="0" borderId="14" xfId="0" applyFont="1" applyFill="1" applyBorder="1" applyAlignment="1">
      <alignment horizontal="center" vertical="center" wrapText="1"/>
    </xf>
    <xf numFmtId="0" fontId="39" fillId="0" borderId="48" xfId="0" applyFont="1" applyBorder="1" applyAlignment="1">
      <alignment horizontal="center" vertical="center" wrapText="1"/>
    </xf>
    <xf numFmtId="0" fontId="39" fillId="0" borderId="46" xfId="0" applyFont="1" applyBorder="1" applyAlignment="1">
      <alignment horizontal="center" vertical="center" wrapText="1"/>
    </xf>
    <xf numFmtId="0" fontId="39" fillId="0" borderId="45" xfId="0" applyFont="1" applyBorder="1" applyAlignment="1">
      <alignment horizontal="center" vertical="center" wrapText="1"/>
    </xf>
    <xf numFmtId="0" fontId="43" fillId="13" borderId="0" xfId="0" quotePrefix="1" applyFont="1" applyFill="1" applyAlignment="1">
      <alignment horizontal="center" vertical="center" wrapText="1"/>
    </xf>
    <xf numFmtId="0" fontId="39" fillId="0" borderId="31" xfId="0" quotePrefix="1" applyFont="1" applyBorder="1" applyAlignment="1">
      <alignment horizontal="center" vertical="center" wrapText="1"/>
    </xf>
    <xf numFmtId="0" fontId="39" fillId="0" borderId="30" xfId="0" applyFont="1" applyBorder="1" applyAlignment="1">
      <alignment horizontal="center" vertical="center" wrapText="1"/>
    </xf>
    <xf numFmtId="0" fontId="39" fillId="0" borderId="47" xfId="0" applyFont="1" applyBorder="1" applyAlignment="1">
      <alignment horizontal="center" vertical="center" wrapText="1"/>
    </xf>
    <xf numFmtId="0" fontId="39" fillId="0" borderId="6" xfId="0" applyFont="1" applyBorder="1" applyAlignment="1">
      <alignment horizontal="center" vertical="center" wrapText="1"/>
    </xf>
    <xf numFmtId="0" fontId="39" fillId="0" borderId="7" xfId="0" applyFont="1" applyBorder="1" applyAlignment="1">
      <alignment horizontal="center" vertical="center" wrapText="1"/>
    </xf>
    <xf numFmtId="0" fontId="39" fillId="0" borderId="14" xfId="0" applyFont="1" applyBorder="1" applyAlignment="1">
      <alignment horizontal="center" vertical="center" wrapText="1"/>
    </xf>
    <xf numFmtId="0" fontId="39" fillId="0" borderId="6" xfId="0" quotePrefix="1" applyFont="1" applyBorder="1" applyAlignment="1">
      <alignment horizontal="center" vertical="center" wrapText="1"/>
    </xf>
    <xf numFmtId="0" fontId="40" fillId="0" borderId="6" xfId="0" applyFont="1" applyBorder="1" applyAlignment="1">
      <alignment horizontal="center" vertical="center" wrapText="1"/>
    </xf>
    <xf numFmtId="0" fontId="40" fillId="0" borderId="7" xfId="0" applyFont="1" applyBorder="1" applyAlignment="1">
      <alignment horizontal="center" vertical="center" wrapText="1"/>
    </xf>
    <xf numFmtId="0" fontId="40" fillId="0" borderId="14" xfId="0" applyFont="1" applyBorder="1" applyAlignment="1">
      <alignment horizontal="center" vertical="center" wrapText="1"/>
    </xf>
    <xf numFmtId="0" fontId="39" fillId="0" borderId="49" xfId="0" applyFont="1" applyBorder="1" applyAlignment="1">
      <alignment horizontal="center" vertical="center" wrapText="1"/>
    </xf>
    <xf numFmtId="0" fontId="39" fillId="0" borderId="9" xfId="0" applyFont="1" applyBorder="1" applyAlignment="1">
      <alignment horizontal="center" vertical="center" wrapText="1"/>
    </xf>
    <xf numFmtId="0" fontId="39" fillId="0" borderId="44" xfId="0" applyFont="1" applyBorder="1" applyAlignment="1">
      <alignment horizontal="center" vertical="center" wrapText="1"/>
    </xf>
    <xf numFmtId="0" fontId="39" fillId="5" borderId="54" xfId="0" applyFont="1" applyFill="1" applyBorder="1" applyAlignment="1">
      <alignment horizontal="right" vertical="center" wrapText="1"/>
    </xf>
    <xf numFmtId="0" fontId="39" fillId="5" borderId="53" xfId="0" applyFont="1" applyFill="1" applyBorder="1" applyAlignment="1">
      <alignment horizontal="right" vertical="center" wrapText="1"/>
    </xf>
    <xf numFmtId="0" fontId="25" fillId="5" borderId="77" xfId="0" applyFont="1" applyFill="1" applyBorder="1" applyAlignment="1">
      <alignment horizontal="justify" vertical="center" wrapText="1"/>
    </xf>
    <xf numFmtId="0" fontId="25" fillId="5" borderId="70" xfId="0" applyFont="1" applyFill="1" applyBorder="1" applyAlignment="1">
      <alignment horizontal="justify" vertical="center" wrapText="1"/>
    </xf>
    <xf numFmtId="0" fontId="25" fillId="5" borderId="76" xfId="0" applyFont="1" applyFill="1" applyBorder="1" applyAlignment="1">
      <alignment horizontal="center" vertical="center" wrapText="1"/>
    </xf>
    <xf numFmtId="0" fontId="25" fillId="5" borderId="75" xfId="0" applyFont="1" applyFill="1" applyBorder="1" applyAlignment="1">
      <alignment horizontal="center" vertical="center" wrapText="1"/>
    </xf>
    <xf numFmtId="0" fontId="25" fillId="5" borderId="74" xfId="0" applyFont="1" applyFill="1" applyBorder="1" applyAlignment="1">
      <alignment horizontal="center" vertical="center" wrapText="1"/>
    </xf>
    <xf numFmtId="0" fontId="25" fillId="5" borderId="73" xfId="0" applyFont="1" applyFill="1" applyBorder="1" applyAlignment="1">
      <alignment horizontal="center" vertical="center" wrapText="1"/>
    </xf>
    <xf numFmtId="0" fontId="25" fillId="5" borderId="72" xfId="0" applyFont="1" applyFill="1" applyBorder="1" applyAlignment="1">
      <alignment horizontal="center" vertical="center" wrapText="1"/>
    </xf>
    <xf numFmtId="0" fontId="25" fillId="5" borderId="71" xfId="0" applyFont="1" applyFill="1" applyBorder="1" applyAlignment="1">
      <alignment horizontal="center" vertical="center" wrapText="1"/>
    </xf>
    <xf numFmtId="0" fontId="25" fillId="5" borderId="48" xfId="0" applyFont="1" applyFill="1" applyBorder="1" applyAlignment="1">
      <alignment horizontal="center" vertical="center" wrapText="1"/>
    </xf>
    <xf numFmtId="0" fontId="25" fillId="5" borderId="45" xfId="0" applyFont="1" applyFill="1" applyBorder="1" applyAlignment="1">
      <alignment horizontal="center" vertical="center" wrapText="1"/>
    </xf>
    <xf numFmtId="0" fontId="25" fillId="2" borderId="67" xfId="0" applyFont="1" applyFill="1" applyBorder="1" applyAlignment="1">
      <alignment horizontal="justify" vertical="center" wrapText="1"/>
    </xf>
    <xf numFmtId="0" fontId="25" fillId="2" borderId="66" xfId="0" applyFont="1" applyFill="1" applyBorder="1" applyAlignment="1">
      <alignment horizontal="justify" vertical="center" wrapText="1"/>
    </xf>
    <xf numFmtId="0" fontId="15" fillId="0" borderId="68" xfId="0" applyFont="1" applyBorder="1" applyAlignment="1">
      <alignment horizontal="justify" vertical="top"/>
    </xf>
    <xf numFmtId="0" fontId="15" fillId="0" borderId="67" xfId="0" applyFont="1" applyBorder="1" applyAlignment="1">
      <alignment horizontal="justify" vertical="top"/>
    </xf>
    <xf numFmtId="0" fontId="15" fillId="0" borderId="66" xfId="0" applyFont="1" applyBorder="1" applyAlignment="1">
      <alignment horizontal="justify" vertical="top"/>
    </xf>
    <xf numFmtId="0" fontId="15" fillId="0" borderId="63" xfId="0" applyFont="1" applyBorder="1" applyAlignment="1">
      <alignment horizontal="justify" vertical="top"/>
    </xf>
    <xf numFmtId="0" fontId="15" fillId="0" borderId="62" xfId="0" applyFont="1" applyBorder="1" applyAlignment="1">
      <alignment horizontal="justify" vertical="top"/>
    </xf>
    <xf numFmtId="0" fontId="15" fillId="0" borderId="61" xfId="0" applyFont="1" applyBorder="1" applyAlignment="1">
      <alignment horizontal="justify" vertical="top"/>
    </xf>
    <xf numFmtId="0" fontId="15" fillId="0" borderId="63" xfId="0" applyFont="1" applyBorder="1" applyAlignment="1">
      <alignment horizontal="justify" vertical="center" wrapText="1"/>
    </xf>
    <xf numFmtId="0" fontId="15" fillId="0" borderId="62" xfId="0" applyFont="1" applyBorder="1" applyAlignment="1">
      <alignment horizontal="justify" vertical="center" wrapText="1"/>
    </xf>
    <xf numFmtId="0" fontId="15" fillId="0" borderId="61" xfId="0" applyFont="1" applyBorder="1" applyAlignment="1">
      <alignment horizontal="justify" vertical="center" wrapText="1"/>
    </xf>
    <xf numFmtId="0" fontId="15" fillId="0" borderId="63" xfId="0" applyFont="1" applyBorder="1" applyAlignment="1">
      <alignment horizontal="justify" vertical="top" wrapText="1"/>
    </xf>
    <xf numFmtId="0" fontId="15" fillId="0" borderId="62" xfId="0" applyFont="1" applyBorder="1" applyAlignment="1">
      <alignment horizontal="justify" vertical="top" wrapText="1"/>
    </xf>
    <xf numFmtId="0" fontId="15" fillId="0" borderId="61" xfId="0" applyFont="1" applyBorder="1" applyAlignment="1">
      <alignment horizontal="justify" vertical="top" wrapText="1"/>
    </xf>
    <xf numFmtId="0" fontId="15" fillId="0" borderId="59" xfId="0" applyFont="1" applyBorder="1" applyAlignment="1">
      <alignment horizontal="justify" vertical="top" wrapText="1"/>
    </xf>
    <xf numFmtId="0" fontId="15" fillId="0" borderId="58" xfId="0" applyFont="1" applyBorder="1" applyAlignment="1">
      <alignment horizontal="justify" vertical="top" wrapText="1"/>
    </xf>
    <xf numFmtId="0" fontId="15" fillId="0" borderId="57" xfId="0" applyFont="1" applyBorder="1" applyAlignment="1">
      <alignment horizontal="justify" vertical="top" wrapText="1"/>
    </xf>
    <xf numFmtId="0" fontId="0" fillId="0" borderId="0" xfId="0" applyAlignment="1">
      <alignment horizontal="center"/>
    </xf>
    <xf numFmtId="0" fontId="39" fillId="0" borderId="0" xfId="0" applyFont="1" applyAlignment="1">
      <alignment horizontal="center"/>
    </xf>
    <xf numFmtId="0" fontId="44" fillId="0" borderId="0" xfId="0" applyFont="1" applyAlignment="1">
      <alignment horizontal="center"/>
    </xf>
    <xf numFmtId="0" fontId="0" fillId="0" borderId="0" xfId="0" applyAlignment="1">
      <alignment horizontal="center"/>
    </xf>
    <xf numFmtId="0" fontId="0" fillId="0" borderId="0" xfId="0" applyAlignment="1">
      <alignment horizontal="center" vertical="top" wrapText="1"/>
    </xf>
    <xf numFmtId="164" fontId="0" fillId="0" borderId="0" xfId="0" applyNumberFormat="1" applyAlignment="1">
      <alignment wrapText="1"/>
    </xf>
    <xf numFmtId="165" fontId="0" fillId="0" borderId="0" xfId="0" applyNumberFormat="1" applyAlignment="1">
      <alignment wrapText="1"/>
    </xf>
    <xf numFmtId="4" fontId="0" fillId="0" borderId="0" xfId="0" applyNumberFormat="1" applyAlignment="1">
      <alignment wrapText="1"/>
    </xf>
    <xf numFmtId="4" fontId="0" fillId="0" borderId="0" xfId="0" applyNumberFormat="1" applyAlignment="1">
      <alignment horizontal="center" vertical="center" wrapText="1"/>
    </xf>
    <xf numFmtId="4" fontId="0" fillId="0" borderId="0" xfId="0" applyNumberFormat="1" applyAlignment="1">
      <alignment horizontal="center" wrapText="1"/>
    </xf>
    <xf numFmtId="4" fontId="0" fillId="0" borderId="0" xfId="0" applyNumberFormat="1" applyBorder="1" applyAlignment="1">
      <alignment horizontal="center" vertical="top" wrapText="1"/>
    </xf>
    <xf numFmtId="165" fontId="0" fillId="0" borderId="21" xfId="0" applyNumberFormat="1" applyBorder="1" applyAlignment="1">
      <alignment wrapText="1"/>
    </xf>
    <xf numFmtId="0" fontId="0" fillId="2" borderId="2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32" xfId="0" applyFill="1" applyBorder="1" applyAlignment="1">
      <alignment horizontal="center" vertical="center" wrapText="1"/>
    </xf>
    <xf numFmtId="0" fontId="0" fillId="2" borderId="83" xfId="0" applyFill="1" applyBorder="1" applyAlignment="1">
      <alignment horizontal="center" vertical="center" wrapText="1"/>
    </xf>
    <xf numFmtId="0" fontId="0" fillId="2" borderId="32" xfId="0" applyFill="1" applyBorder="1" applyAlignment="1">
      <alignment horizontal="justify" vertical="center" wrapText="1"/>
    </xf>
    <xf numFmtId="0" fontId="30" fillId="0" borderId="32" xfId="28" quotePrefix="1" applyFont="1" applyFill="1" applyBorder="1" applyAlignment="1">
      <alignment horizontal="center" vertical="center" wrapText="1"/>
    </xf>
    <xf numFmtId="0" fontId="30" fillId="0" borderId="2" xfId="28" quotePrefix="1" applyFont="1" applyFill="1" applyBorder="1" applyAlignment="1">
      <alignment horizontal="justify" vertical="top" wrapText="1"/>
    </xf>
    <xf numFmtId="0" fontId="0" fillId="0" borderId="2" xfId="0" applyFont="1" applyFill="1" applyBorder="1" applyAlignment="1">
      <alignment horizontal="justify" vertical="center" wrapText="1"/>
    </xf>
    <xf numFmtId="0" fontId="0" fillId="0" borderId="2" xfId="0" applyBorder="1" applyAlignment="1">
      <alignment horizontal="center" vertical="top" wrapText="1"/>
    </xf>
    <xf numFmtId="165" fontId="0" fillId="0" borderId="24" xfId="0" quotePrefix="1" applyNumberFormat="1" applyBorder="1" applyAlignment="1">
      <alignment horizontal="left" vertical="top" wrapText="1"/>
    </xf>
    <xf numFmtId="0" fontId="0" fillId="2" borderId="12" xfId="0" applyFill="1" applyBorder="1" applyAlignment="1">
      <alignment horizontal="center" vertical="center" wrapText="1"/>
    </xf>
    <xf numFmtId="0" fontId="0" fillId="2" borderId="8" xfId="0" applyFill="1" applyBorder="1" applyAlignment="1">
      <alignment horizontal="center" vertical="center" wrapText="1"/>
    </xf>
    <xf numFmtId="9" fontId="0" fillId="2" borderId="8" xfId="27" applyFont="1" applyFill="1" applyBorder="1" applyAlignment="1">
      <alignment horizontal="center" vertical="center" wrapText="1"/>
    </xf>
    <xf numFmtId="9" fontId="0" fillId="2" borderId="5" xfId="27" applyFont="1" applyFill="1" applyBorder="1" applyAlignment="1">
      <alignment horizontal="center" vertical="center" wrapText="1"/>
    </xf>
    <xf numFmtId="0" fontId="0" fillId="2" borderId="31"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84" xfId="0" applyFill="1" applyBorder="1" applyAlignment="1">
      <alignment horizontal="center" vertical="center" wrapText="1"/>
    </xf>
    <xf numFmtId="49" fontId="30" fillId="0" borderId="31" xfId="0" applyNumberFormat="1" applyFont="1" applyFill="1" applyBorder="1" applyAlignment="1">
      <alignment horizontal="justify" vertical="top" wrapText="1"/>
    </xf>
    <xf numFmtId="0" fontId="0" fillId="2" borderId="19" xfId="0" applyFont="1" applyFill="1" applyBorder="1" applyAlignment="1">
      <alignment horizontal="center" vertical="top" wrapText="1"/>
    </xf>
    <xf numFmtId="0" fontId="0" fillId="2" borderId="19" xfId="0" applyFill="1" applyBorder="1" applyAlignment="1">
      <alignment horizontal="justify" vertical="top" wrapText="1"/>
    </xf>
    <xf numFmtId="165" fontId="0" fillId="0" borderId="24" xfId="0" quotePrefix="1" applyNumberFormat="1" applyBorder="1" applyAlignment="1">
      <alignment horizontal="justify" vertical="top" wrapText="1"/>
    </xf>
    <xf numFmtId="0" fontId="30" fillId="2" borderId="31" xfId="29" applyFont="1" applyFill="1" applyBorder="1" applyAlignment="1">
      <alignment horizontal="justify" vertical="top" wrapText="1"/>
    </xf>
    <xf numFmtId="0" fontId="30" fillId="2" borderId="31" xfId="28" quotePrefix="1" applyFont="1" applyFill="1" applyBorder="1" applyAlignment="1">
      <alignment horizontal="center" vertical="center" wrapText="1"/>
    </xf>
    <xf numFmtId="0" fontId="30" fillId="2" borderId="19" xfId="28" quotePrefix="1" applyFont="1" applyFill="1" applyBorder="1" applyAlignment="1">
      <alignment horizontal="justify" vertical="top" wrapText="1"/>
    </xf>
    <xf numFmtId="0" fontId="0" fillId="2" borderId="19" xfId="0" applyFont="1" applyFill="1" applyBorder="1" applyAlignment="1">
      <alignment horizontal="justify" vertical="top" wrapText="1"/>
    </xf>
    <xf numFmtId="0" fontId="0" fillId="2" borderId="19" xfId="0" applyFill="1" applyBorder="1" applyAlignment="1">
      <alignment horizontal="center" vertical="top" wrapText="1"/>
    </xf>
    <xf numFmtId="0" fontId="0" fillId="0" borderId="19" xfId="0" applyFill="1" applyBorder="1" applyAlignment="1">
      <alignment vertical="top" wrapText="1"/>
    </xf>
    <xf numFmtId="0" fontId="0" fillId="0" borderId="31"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84" xfId="0" applyFill="1" applyBorder="1" applyAlignment="1">
      <alignment horizontal="center" vertical="center" wrapText="1"/>
    </xf>
    <xf numFmtId="0" fontId="30" fillId="0" borderId="31" xfId="28" applyFont="1" applyFill="1" applyBorder="1" applyAlignment="1">
      <alignment horizontal="justify" vertical="top" wrapText="1"/>
    </xf>
    <xf numFmtId="0" fontId="0" fillId="2" borderId="31" xfId="0" applyFont="1" applyFill="1" applyBorder="1" applyAlignment="1">
      <alignment horizontal="center" vertical="center" wrapText="1"/>
    </xf>
    <xf numFmtId="0" fontId="30" fillId="0" borderId="19" xfId="28" applyFont="1" applyBorder="1" applyAlignment="1">
      <alignment horizontal="justify" vertical="top" wrapText="1"/>
    </xf>
    <xf numFmtId="0" fontId="30" fillId="2" borderId="31" xfId="28" applyFont="1" applyFill="1" applyBorder="1" applyAlignment="1">
      <alignment horizontal="center" vertical="center"/>
    </xf>
    <xf numFmtId="0" fontId="30" fillId="2" borderId="19" xfId="28" applyFont="1" applyFill="1" applyBorder="1" applyAlignment="1">
      <alignment horizontal="justify" vertical="top"/>
    </xf>
    <xf numFmtId="0" fontId="30" fillId="2" borderId="19" xfId="0" applyFont="1" applyFill="1" applyBorder="1" applyAlignment="1">
      <alignment horizontal="justify" vertical="top" wrapText="1"/>
    </xf>
    <xf numFmtId="0" fontId="30" fillId="2" borderId="31" xfId="28" applyFont="1" applyFill="1" applyBorder="1" applyAlignment="1">
      <alignment horizontal="center" vertical="center" wrapText="1"/>
    </xf>
    <xf numFmtId="0" fontId="30" fillId="2" borderId="19" xfId="28" applyFont="1" applyFill="1" applyBorder="1" applyAlignment="1">
      <alignment horizontal="justify" vertical="top" wrapText="1"/>
    </xf>
    <xf numFmtId="0" fontId="0" fillId="7" borderId="31" xfId="0" applyFill="1" applyBorder="1" applyAlignment="1">
      <alignment horizontal="center" vertical="center" wrapText="1"/>
    </xf>
    <xf numFmtId="0" fontId="0" fillId="7" borderId="19" xfId="0" applyFill="1" applyBorder="1" applyAlignment="1">
      <alignment horizontal="center" vertical="center" wrapText="1"/>
    </xf>
    <xf numFmtId="0" fontId="0" fillId="7" borderId="84" xfId="0" applyFill="1" applyBorder="1" applyAlignment="1">
      <alignment horizontal="center" vertical="center" wrapText="1"/>
    </xf>
    <xf numFmtId="0" fontId="0" fillId="2" borderId="31" xfId="28" applyFont="1" applyFill="1" applyBorder="1" applyAlignment="1">
      <alignment horizontal="center" vertical="center" wrapText="1"/>
    </xf>
    <xf numFmtId="0" fontId="0" fillId="2" borderId="19" xfId="28" applyFont="1" applyFill="1" applyBorder="1" applyAlignment="1">
      <alignment horizontal="justify" vertical="top" wrapText="1"/>
    </xf>
    <xf numFmtId="0" fontId="0" fillId="2" borderId="19" xfId="0" applyFont="1" applyFill="1" applyBorder="1" applyAlignment="1">
      <alignment horizontal="justify" vertical="center" wrapText="1"/>
    </xf>
    <xf numFmtId="49" fontId="30" fillId="2" borderId="31" xfId="28" applyNumberFormat="1" applyFont="1" applyFill="1" applyBorder="1" applyAlignment="1">
      <alignment horizontal="justify" vertical="top" wrapText="1"/>
    </xf>
    <xf numFmtId="43" fontId="33" fillId="0" borderId="0" xfId="9" applyFont="1" applyAlignment="1">
      <alignment wrapText="1"/>
    </xf>
    <xf numFmtId="165" fontId="33" fillId="0" borderId="0" xfId="0" applyNumberFormat="1" applyFont="1" applyAlignment="1">
      <alignment wrapText="1"/>
    </xf>
    <xf numFmtId="165" fontId="0" fillId="0" borderId="24" xfId="0" quotePrefix="1" applyNumberFormat="1" applyFont="1" applyBorder="1" applyAlignment="1">
      <alignment horizontal="justify" vertical="top" wrapText="1"/>
    </xf>
    <xf numFmtId="0" fontId="0" fillId="2" borderId="12"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2" borderId="84" xfId="0" applyFont="1" applyFill="1" applyBorder="1" applyAlignment="1">
      <alignment horizontal="center" vertical="center" wrapText="1"/>
    </xf>
    <xf numFmtId="0" fontId="30" fillId="2" borderId="31" xfId="28" applyFont="1" applyFill="1" applyBorder="1" applyAlignment="1">
      <alignment horizontal="justify" vertical="top" wrapText="1"/>
    </xf>
    <xf numFmtId="0" fontId="33" fillId="2" borderId="19" xfId="0" applyFont="1" applyFill="1" applyBorder="1" applyAlignment="1">
      <alignment horizontal="justify" vertical="top" wrapText="1"/>
    </xf>
    <xf numFmtId="0" fontId="33" fillId="2" borderId="19" xfId="0" applyFont="1" applyFill="1" applyBorder="1" applyAlignment="1">
      <alignment horizontal="center" vertical="top" wrapText="1"/>
    </xf>
    <xf numFmtId="0" fontId="30" fillId="0" borderId="31" xfId="28" applyFont="1" applyFill="1" applyBorder="1" applyAlignment="1">
      <alignment horizontal="center" vertical="center" wrapText="1"/>
    </xf>
    <xf numFmtId="0" fontId="30" fillId="0" borderId="19" xfId="28" applyFont="1" applyFill="1" applyBorder="1" applyAlignment="1">
      <alignment horizontal="justify" vertical="top" wrapText="1"/>
    </xf>
    <xf numFmtId="0" fontId="0" fillId="0" borderId="19" xfId="0" applyFill="1" applyBorder="1" applyAlignment="1">
      <alignment horizontal="justify" vertical="top" wrapText="1"/>
    </xf>
    <xf numFmtId="49" fontId="30" fillId="0" borderId="31" xfId="28" applyNumberFormat="1" applyFont="1" applyBorder="1" applyAlignment="1">
      <alignment horizontal="justify" vertical="top" wrapText="1"/>
    </xf>
    <xf numFmtId="0" fontId="30" fillId="0" borderId="31" xfId="28" applyFont="1" applyBorder="1" applyAlignment="1">
      <alignment horizontal="center" vertical="center" wrapText="1"/>
    </xf>
    <xf numFmtId="165" fontId="0" fillId="0" borderId="0" xfId="0" applyNumberFormat="1" applyAlignment="1">
      <alignment horizontal="center" vertical="center" wrapText="1"/>
    </xf>
    <xf numFmtId="0" fontId="0" fillId="2" borderId="19" xfId="0" quotePrefix="1" applyFill="1" applyBorder="1" applyAlignment="1">
      <alignment horizontal="justify" vertical="top" wrapText="1"/>
    </xf>
    <xf numFmtId="0" fontId="30" fillId="2" borderId="31" xfId="0" applyFont="1" applyFill="1" applyBorder="1" applyAlignment="1">
      <alignment horizontal="justify" vertical="center" wrapText="1"/>
    </xf>
    <xf numFmtId="0" fontId="30" fillId="2" borderId="31" xfId="0" applyFont="1" applyFill="1" applyBorder="1" applyAlignment="1">
      <alignment horizontal="justify" vertical="top" wrapText="1"/>
    </xf>
    <xf numFmtId="0" fontId="0" fillId="2" borderId="31" xfId="0" applyFont="1" applyFill="1" applyBorder="1" applyAlignment="1">
      <alignment horizontal="justify" vertical="top" wrapText="1"/>
    </xf>
    <xf numFmtId="0" fontId="30" fillId="2" borderId="31" xfId="0" applyFont="1" applyFill="1" applyBorder="1" applyAlignment="1">
      <alignment horizontal="center" vertical="center" wrapText="1"/>
    </xf>
    <xf numFmtId="0" fontId="0" fillId="0" borderId="19" xfId="0" applyFont="1" applyBorder="1" applyAlignment="1">
      <alignment horizontal="justify" vertical="top" wrapText="1"/>
    </xf>
    <xf numFmtId="0" fontId="30" fillId="2" borderId="19" xfId="0" applyFont="1" applyFill="1" applyBorder="1" applyAlignment="1">
      <alignment horizontal="justify" vertical="center" wrapText="1"/>
    </xf>
    <xf numFmtId="0" fontId="32" fillId="2" borderId="19" xfId="0" applyFont="1" applyFill="1" applyBorder="1" applyAlignment="1">
      <alignment horizontal="center" vertical="top" wrapText="1"/>
    </xf>
    <xf numFmtId="0" fontId="30" fillId="2" borderId="19" xfId="0" applyFont="1" applyFill="1" applyBorder="1" applyAlignment="1">
      <alignment horizontal="center" vertical="top" wrapText="1"/>
    </xf>
    <xf numFmtId="49" fontId="30" fillId="0" borderId="31" xfId="21" applyNumberFormat="1" applyFont="1" applyFill="1" applyBorder="1" applyAlignment="1">
      <alignment horizontal="left" vertical="top" wrapText="1"/>
    </xf>
    <xf numFmtId="0" fontId="30" fillId="0" borderId="31" xfId="21" applyFont="1" applyFill="1" applyBorder="1" applyAlignment="1">
      <alignment horizontal="center" vertical="center" wrapText="1"/>
    </xf>
    <xf numFmtId="0" fontId="30" fillId="0" borderId="19" xfId="21" applyFont="1" applyFill="1" applyBorder="1" applyAlignment="1">
      <alignment horizontal="justify" vertical="top" wrapText="1"/>
    </xf>
    <xf numFmtId="0" fontId="30" fillId="0" borderId="19" xfId="21" applyFont="1" applyFill="1" applyBorder="1" applyAlignment="1">
      <alignment vertical="top" wrapText="1"/>
    </xf>
    <xf numFmtId="49" fontId="30" fillId="0" borderId="31" xfId="28" applyNumberFormat="1" applyFont="1" applyFill="1" applyBorder="1" applyAlignment="1">
      <alignment horizontal="justify" vertical="top" wrapText="1"/>
    </xf>
    <xf numFmtId="0" fontId="30" fillId="2" borderId="8" xfId="0" quotePrefix="1" applyFont="1" applyFill="1" applyBorder="1" applyAlignment="1">
      <alignment horizontal="justify" vertical="top" wrapText="1"/>
    </xf>
    <xf numFmtId="49" fontId="30" fillId="0" borderId="31" xfId="28" quotePrefix="1" applyNumberFormat="1" applyFont="1" applyFill="1" applyBorder="1" applyAlignment="1">
      <alignment horizontal="justify" vertical="top" wrapText="1"/>
    </xf>
    <xf numFmtId="0" fontId="0" fillId="0" borderId="19" xfId="0" applyFont="1" applyFill="1" applyBorder="1" applyAlignment="1">
      <alignment horizontal="justify" vertical="top" wrapText="1"/>
    </xf>
    <xf numFmtId="165" fontId="0" fillId="0" borderId="12" xfId="0" quotePrefix="1" applyNumberFormat="1" applyBorder="1" applyAlignment="1">
      <alignment horizontal="justify" vertical="top" wrapText="1"/>
    </xf>
    <xf numFmtId="0" fontId="0" fillId="2" borderId="49"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85" xfId="0" applyFill="1" applyBorder="1" applyAlignment="1">
      <alignment horizontal="center" vertical="center" wrapText="1"/>
    </xf>
    <xf numFmtId="49" fontId="30" fillId="0" borderId="49" xfId="28" applyNumberFormat="1" applyFont="1" applyBorder="1" applyAlignment="1">
      <alignment horizontal="justify" vertical="top" wrapText="1"/>
    </xf>
    <xf numFmtId="0" fontId="0" fillId="2" borderId="49" xfId="0" applyFont="1" applyFill="1" applyBorder="1" applyAlignment="1">
      <alignment horizontal="center" vertical="center" wrapText="1"/>
    </xf>
    <xf numFmtId="0" fontId="0" fillId="2" borderId="17" xfId="0" applyFont="1" applyFill="1" applyBorder="1" applyAlignment="1">
      <alignment horizontal="justify" vertical="top" wrapText="1"/>
    </xf>
    <xf numFmtId="0" fontId="0" fillId="0" borderId="17" xfId="0" quotePrefix="1" applyFont="1" applyFill="1" applyBorder="1" applyAlignment="1">
      <alignment horizontal="justify" vertical="top" wrapText="1"/>
    </xf>
    <xf numFmtId="0" fontId="0" fillId="2" borderId="17" xfId="0" applyFont="1" applyFill="1" applyBorder="1" applyAlignment="1">
      <alignment horizontal="center" vertical="top" wrapText="1"/>
    </xf>
    <xf numFmtId="0" fontId="30" fillId="2" borderId="17" xfId="0" quotePrefix="1" applyFont="1" applyFill="1" applyBorder="1" applyAlignment="1">
      <alignment horizontal="justify" vertical="top" wrapText="1"/>
    </xf>
    <xf numFmtId="0" fontId="0" fillId="0" borderId="0" xfId="0" applyFill="1" applyAlignment="1">
      <alignment vertical="center" wrapText="1"/>
    </xf>
    <xf numFmtId="0" fontId="39" fillId="0" borderId="21" xfId="0" applyFont="1" applyFill="1" applyBorder="1" applyAlignment="1">
      <alignment horizontal="center" vertical="center" wrapText="1"/>
    </xf>
    <xf numFmtId="0" fontId="34" fillId="0" borderId="32" xfId="0" applyFont="1" applyBorder="1" applyAlignment="1">
      <alignment horizontal="center" vertical="center" wrapText="1"/>
    </xf>
    <xf numFmtId="0" fontId="39" fillId="0" borderId="86" xfId="0" applyFont="1" applyFill="1" applyBorder="1" applyAlignment="1">
      <alignment horizontal="center" vertical="center" wrapText="1"/>
    </xf>
    <xf numFmtId="0" fontId="40" fillId="0" borderId="86" xfId="0" applyFont="1" applyFill="1" applyBorder="1" applyAlignment="1">
      <alignment horizontal="center" vertical="center" wrapText="1"/>
    </xf>
    <xf numFmtId="0" fontId="40" fillId="0" borderId="14"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36" fillId="6" borderId="31" xfId="0" applyFont="1" applyFill="1" applyBorder="1" applyAlignment="1">
      <alignment horizontal="center" vertical="center" wrapText="1"/>
    </xf>
    <xf numFmtId="0" fontId="36" fillId="6" borderId="19" xfId="0" applyFont="1" applyFill="1" applyBorder="1" applyAlignment="1">
      <alignment horizontal="center" vertical="center" wrapText="1"/>
    </xf>
    <xf numFmtId="0" fontId="39" fillId="0" borderId="87" xfId="0" applyFont="1" applyFill="1" applyBorder="1" applyAlignment="1">
      <alignment horizontal="center" vertical="center" wrapText="1"/>
    </xf>
    <xf numFmtId="0" fontId="40" fillId="0" borderId="87" xfId="0" applyFont="1" applyFill="1" applyBorder="1" applyAlignment="1">
      <alignment horizontal="center" vertical="center" wrapText="1"/>
    </xf>
    <xf numFmtId="0" fontId="40" fillId="0" borderId="7" xfId="0" applyFont="1" applyFill="1" applyBorder="1" applyAlignment="1">
      <alignment horizontal="center" vertical="center" wrapText="1"/>
    </xf>
    <xf numFmtId="0" fontId="39" fillId="0" borderId="23" xfId="0" applyFont="1" applyFill="1" applyBorder="1" applyAlignment="1">
      <alignment horizontal="center" vertical="center" wrapText="1"/>
    </xf>
    <xf numFmtId="0" fontId="34" fillId="5" borderId="49" xfId="0" applyFont="1" applyFill="1" applyBorder="1" applyAlignment="1">
      <alignment horizontal="center" vertical="center" wrapText="1"/>
    </xf>
    <xf numFmtId="0" fontId="34" fillId="5" borderId="17" xfId="0" applyFont="1" applyFill="1" applyBorder="1" applyAlignment="1">
      <alignment horizontal="center" vertical="center" wrapText="1"/>
    </xf>
    <xf numFmtId="0" fontId="39" fillId="0" borderId="88" xfId="0" applyFont="1" applyFill="1" applyBorder="1" applyAlignment="1">
      <alignment horizontal="center" vertical="center" wrapText="1"/>
    </xf>
    <xf numFmtId="0" fontId="40" fillId="0" borderId="88" xfId="0" applyFont="1" applyFill="1" applyBorder="1" applyAlignment="1">
      <alignment horizontal="center" vertical="center" wrapText="1"/>
    </xf>
    <xf numFmtId="0" fontId="40" fillId="0" borderId="6" xfId="0" applyFont="1" applyFill="1" applyBorder="1" applyAlignment="1">
      <alignment horizontal="center" vertical="center" wrapText="1"/>
    </xf>
    <xf numFmtId="0" fontId="0" fillId="0" borderId="41" xfId="0" quotePrefix="1" applyFont="1" applyBorder="1" applyAlignment="1">
      <alignment horizontal="justify" vertical="top" wrapText="1"/>
    </xf>
    <xf numFmtId="0" fontId="32" fillId="0" borderId="41" xfId="0" quotePrefix="1" applyFont="1" applyBorder="1" applyAlignment="1" applyProtection="1">
      <alignment horizontal="justify" vertical="top" wrapText="1"/>
    </xf>
    <xf numFmtId="0" fontId="0" fillId="0" borderId="46" xfId="0" applyFont="1" applyFill="1" applyBorder="1" applyAlignment="1">
      <alignment horizontal="justify" vertical="top" wrapText="1"/>
    </xf>
    <xf numFmtId="0" fontId="0" fillId="0" borderId="24" xfId="0" applyBorder="1" applyAlignment="1">
      <alignment vertical="top"/>
    </xf>
    <xf numFmtId="0" fontId="0" fillId="0" borderId="19" xfId="0" applyBorder="1" applyAlignment="1">
      <alignment vertical="top" wrapText="1"/>
    </xf>
    <xf numFmtId="0" fontId="0" fillId="0" borderId="19" xfId="0" applyBorder="1" applyAlignment="1">
      <alignment horizontal="center" vertical="center"/>
    </xf>
    <xf numFmtId="0" fontId="22" fillId="0" borderId="0" xfId="0" applyFont="1"/>
    <xf numFmtId="0" fontId="15" fillId="0" borderId="0" xfId="0" applyFont="1" applyAlignment="1">
      <alignment horizontal="center" vertical="center"/>
    </xf>
    <xf numFmtId="0" fontId="22" fillId="0" borderId="0" xfId="0" applyFont="1" applyAlignment="1">
      <alignment horizontal="center"/>
    </xf>
    <xf numFmtId="0" fontId="39" fillId="5" borderId="53" xfId="0" applyFont="1" applyFill="1" applyBorder="1" applyAlignment="1">
      <alignment horizontal="center" vertical="center" wrapText="1"/>
    </xf>
    <xf numFmtId="0" fontId="39" fillId="5" borderId="54" xfId="0" applyFont="1" applyFill="1" applyBorder="1" applyAlignment="1">
      <alignment horizontal="center" vertical="center" wrapText="1"/>
    </xf>
    <xf numFmtId="0" fontId="25" fillId="5" borderId="69" xfId="0" applyFont="1" applyFill="1" applyBorder="1" applyAlignment="1">
      <alignment horizontal="center" vertical="center" wrapText="1"/>
    </xf>
    <xf numFmtId="0" fontId="25" fillId="2" borderId="66" xfId="0" applyFont="1" applyFill="1" applyBorder="1" applyAlignment="1">
      <alignment horizontal="center" vertical="center" wrapText="1"/>
    </xf>
    <xf numFmtId="0" fontId="25" fillId="2" borderId="67" xfId="0" applyFont="1" applyFill="1" applyBorder="1" applyAlignment="1">
      <alignment horizontal="center" vertical="center" wrapText="1"/>
    </xf>
    <xf numFmtId="0" fontId="0" fillId="0" borderId="0" xfId="0" quotePrefix="1" applyAlignment="1">
      <alignment horizontal="center"/>
    </xf>
  </cellXfs>
  <cellStyles count="30">
    <cellStyle name="Millares" xfId="9" builtinId="3"/>
    <cellStyle name="Millares 2" xfId="14" xr:uid="{00000000-0005-0000-0000-000001000000}"/>
    <cellStyle name="Normal" xfId="0" builtinId="0"/>
    <cellStyle name="Normal 2" xfId="2" xr:uid="{00000000-0005-0000-0000-000003000000}"/>
    <cellStyle name="Normal 2 2" xfId="6" xr:uid="{00000000-0005-0000-0000-000004000000}"/>
    <cellStyle name="Normal 2 2 2 2 2" xfId="10" xr:uid="{00000000-0005-0000-0000-000005000000}"/>
    <cellStyle name="Normal 2 2 2 2 3 2" xfId="11" xr:uid="{00000000-0005-0000-0000-000006000000}"/>
    <cellStyle name="Normal 2 2 2 3" xfId="12" xr:uid="{00000000-0005-0000-0000-000007000000}"/>
    <cellStyle name="Normal 2 3" xfId="20" xr:uid="{00000000-0005-0000-0000-000008000000}"/>
    <cellStyle name="Normal 2 3 2" xfId="1" xr:uid="{00000000-0005-0000-0000-000009000000}"/>
    <cellStyle name="Normal 2 3 3" xfId="21" xr:uid="{00000000-0005-0000-0000-00000A000000}"/>
    <cellStyle name="Normal 2 4" xfId="22" xr:uid="{00000000-0005-0000-0000-00000B000000}"/>
    <cellStyle name="Normal 2 4 2" xfId="26" xr:uid="{00000000-0005-0000-0000-00000C000000}"/>
    <cellStyle name="Normal 2 4 3" xfId="28" xr:uid="{65C88341-ECFB-4161-A6F9-9749F5457781}"/>
    <cellStyle name="Normal 3" xfId="4" xr:uid="{00000000-0005-0000-0000-00000D000000}"/>
    <cellStyle name="Normal 3 2" xfId="19" xr:uid="{00000000-0005-0000-0000-00000E000000}"/>
    <cellStyle name="Normal 3 2 2" xfId="13" xr:uid="{00000000-0005-0000-0000-00000F000000}"/>
    <cellStyle name="Normal 4" xfId="5" xr:uid="{00000000-0005-0000-0000-000010000000}"/>
    <cellStyle name="Normal 5" xfId="8" xr:uid="{00000000-0005-0000-0000-000011000000}"/>
    <cellStyle name="Normal 5 2" xfId="7" xr:uid="{00000000-0005-0000-0000-000012000000}"/>
    <cellStyle name="Normal 5 2 2" xfId="18" xr:uid="{00000000-0005-0000-0000-000013000000}"/>
    <cellStyle name="Normal 5 2 2 2" xfId="25" xr:uid="{00000000-0005-0000-0000-000014000000}"/>
    <cellStyle name="Normal 5 2 3" xfId="24" xr:uid="{00000000-0005-0000-0000-000015000000}"/>
    <cellStyle name="Normal 5 3" xfId="23" xr:uid="{00000000-0005-0000-0000-000016000000}"/>
    <cellStyle name="Normal 5 3 2" xfId="29" xr:uid="{2DA3661E-6EA8-41B2-BD23-B24B886678E0}"/>
    <cellStyle name="Porcentaje" xfId="27" builtinId="5"/>
    <cellStyle name="Porcentaje 2" xfId="16" xr:uid="{00000000-0005-0000-0000-000018000000}"/>
    <cellStyle name="Porcentual 2 2" xfId="15" xr:uid="{00000000-0005-0000-0000-000019000000}"/>
    <cellStyle name="Porcentual 3 2 2" xfId="17" xr:uid="{00000000-0005-0000-0000-00001A000000}"/>
    <cellStyle name="ProcessBody" xfId="3" xr:uid="{00000000-0005-0000-0000-00001B000000}"/>
  </cellStyles>
  <dxfs count="5">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onnections" Target="connections.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1780267</xdr:colOff>
      <xdr:row>1</xdr:row>
      <xdr:rowOff>118607</xdr:rowOff>
    </xdr:from>
    <xdr:to>
      <xdr:col>16</xdr:col>
      <xdr:colOff>4166117</xdr:colOff>
      <xdr:row>5</xdr:row>
      <xdr:rowOff>181515</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51517" y="309107"/>
          <a:ext cx="2385850" cy="824908"/>
        </a:xfrm>
        <a:prstGeom prst="rect">
          <a:avLst/>
        </a:prstGeom>
      </xdr:spPr>
    </xdr:pic>
    <xdr:clientData/>
  </xdr:twoCellAnchor>
  <xdr:oneCellAnchor>
    <xdr:from>
      <xdr:col>0</xdr:col>
      <xdr:colOff>176893</xdr:colOff>
      <xdr:row>0</xdr:row>
      <xdr:rowOff>92982</xdr:rowOff>
    </xdr:from>
    <xdr:ext cx="1343538" cy="1321266"/>
    <xdr:pic>
      <xdr:nvPicPr>
        <xdr:cNvPr id="3" name="1 Imagen" descr="escudo.jpg">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stretch>
          <a:fillRect/>
        </a:stretch>
      </xdr:blipFill>
      <xdr:spPr>
        <a:xfrm>
          <a:off x="176893" y="92982"/>
          <a:ext cx="1343538" cy="132126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16</xdr:col>
      <xdr:colOff>1404936</xdr:colOff>
      <xdr:row>2</xdr:row>
      <xdr:rowOff>1813</xdr:rowOff>
    </xdr:from>
    <xdr:to>
      <xdr:col>16</xdr:col>
      <xdr:colOff>3790786</xdr:colOff>
      <xdr:row>5</xdr:row>
      <xdr:rowOff>159971</xdr:rowOff>
    </xdr:to>
    <xdr:pic>
      <xdr:nvPicPr>
        <xdr:cNvPr id="2" name="Imagen 1">
          <a:extLst>
            <a:ext uri="{FF2B5EF4-FFF2-40B4-BE49-F238E27FC236}">
              <a16:creationId xmlns:a16="http://schemas.microsoft.com/office/drawing/2014/main" id="{F26001A1-C37E-422A-B7BD-128FBDF930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193249" y="382813"/>
          <a:ext cx="2385850" cy="824908"/>
        </a:xfrm>
        <a:prstGeom prst="rect">
          <a:avLst/>
        </a:prstGeom>
      </xdr:spPr>
    </xdr:pic>
    <xdr:clientData/>
  </xdr:twoCellAnchor>
  <xdr:oneCellAnchor>
    <xdr:from>
      <xdr:col>0</xdr:col>
      <xdr:colOff>285750</xdr:colOff>
      <xdr:row>1</xdr:row>
      <xdr:rowOff>0</xdr:rowOff>
    </xdr:from>
    <xdr:ext cx="1343538" cy="1321266"/>
    <xdr:pic>
      <xdr:nvPicPr>
        <xdr:cNvPr id="3" name="1 Imagen" descr="escudo.jpg">
          <a:extLst>
            <a:ext uri="{FF2B5EF4-FFF2-40B4-BE49-F238E27FC236}">
              <a16:creationId xmlns:a16="http://schemas.microsoft.com/office/drawing/2014/main" id="{ACFD7F19-8C08-473C-B23A-08B82C2E6BC1}"/>
            </a:ext>
          </a:extLst>
        </xdr:cNvPr>
        <xdr:cNvPicPr>
          <a:picLocks noChangeAspect="1"/>
        </xdr:cNvPicPr>
      </xdr:nvPicPr>
      <xdr:blipFill>
        <a:blip xmlns:r="http://schemas.openxmlformats.org/officeDocument/2006/relationships" r:embed="rId2" cstate="print"/>
        <a:stretch>
          <a:fillRect/>
        </a:stretch>
      </xdr:blipFill>
      <xdr:spPr>
        <a:xfrm>
          <a:off x="285750" y="190500"/>
          <a:ext cx="1343538" cy="132126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rafael.garcia.CNECC\Documents\ANALISTA%20PROYECTO\POA%202011\POA%202011%20FINAL%20CONSOLI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rafael.garcia.CNECC\Documents\ANALISTA%20PROYECTO\POA%202011\POA%202011%20FINAL%20CONSOLID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guzman/Desktop/CRONOGRAMAS%20POA%202020/ENERO-MARZO/MATRIZ%20POA%202020%20GEOGRAFI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LANES%20DE%20TRABAJO\PLANES%20OPERATIVOS\2011\POA%20GENERAL\POA%202011%20FINAL%20CONSOLIDAD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PLANES%20DE%20TRABAJO\PLANES%20OPERATIVOS\2011\POA%20GENERAL\POA%202011%20FINAL%20CONSOLIDAD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l.guzman/Desktop/CRONOGRAMAS%20POA%202021/ENERO-MARZO/Cronograma%20General%201er%20trimestre%2020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ARTOGRAF&#205;A%20ABRIL-JUN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 POA"/>
      <sheetName val="MEDICION CUMPLIMIENTO"/>
      <sheetName val="RESUMEN - PARTICIPACION"/>
      <sheetName val="RESUMEN GENERAL"/>
      <sheetName val="RES. POR AREA"/>
    </sheetNames>
    <sheetDataSet>
      <sheetData sheetId="0">
        <row r="191">
          <cell r="J191">
            <v>0</v>
          </cell>
        </row>
      </sheetData>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 POA"/>
      <sheetName val="MEDICION CUMPLIMIENTO"/>
      <sheetName val="RESUMEN - PARTICIPACION"/>
      <sheetName val="RESUMEN GENERAL"/>
      <sheetName val="RES. POR AREA"/>
    </sheetNames>
    <sheetDataSet>
      <sheetData sheetId="0">
        <row r="191">
          <cell r="J191">
            <v>0</v>
          </cell>
        </row>
      </sheetData>
      <sheetData sheetId="1" refreshError="1"/>
      <sheetData sheetId="2"/>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marzo"/>
      <sheetName val="otras actividades"/>
      <sheetName val="PONDERACIÓN"/>
      <sheetName val="RIESGOS"/>
      <sheetName val="LIN-OBJ-PROD"/>
      <sheetName val="ÁREAS IGN-JJHM"/>
      <sheetName val="UNIDADES DE MEDIDA"/>
      <sheetName val="PONDERACIONES"/>
      <sheetName val="LISTADO CLASIFICADOR"/>
    </sheetNames>
    <sheetDataSet>
      <sheetData sheetId="0"/>
      <sheetData sheetId="1"/>
      <sheetData sheetId="2"/>
      <sheetData sheetId="3"/>
      <sheetData sheetId="4">
        <row r="2">
          <cell r="A2" t="str">
            <v>Lineamiento 1. Asegurar la sostenibilidad financiera</v>
          </cell>
        </row>
        <row r="3">
          <cell r="A3" t="str">
            <v>Lineamiento 2. Proveer un eficiente servicio a los usuarios</v>
          </cell>
        </row>
        <row r="4">
          <cell r="A4" t="str">
            <v>Lineamiento 3. Posicionar al IGNJJHM como el rector de la geografía nacional.</v>
          </cell>
        </row>
        <row r="5">
          <cell r="A5" t="str">
            <v>Lineamiento 4. Asegurar la eficiencia de los procesos internos y del personal</v>
          </cell>
        </row>
      </sheetData>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GENERAL"/>
      <sheetName val="MEDICION CUMPLIMIENTO"/>
      <sheetName val="RESUMEN - PARTICIPACION"/>
      <sheetName val="RESUMEN GENERAL"/>
      <sheetName val="RES. POR AREA"/>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GENERAL"/>
      <sheetName val="MEDICION CUMPLIMIENTO"/>
      <sheetName val="RESUMEN - PARTICIPACION"/>
      <sheetName val="RESUMEN GENERAL"/>
      <sheetName val="RES. POR AREA"/>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CONTROL"/>
      <sheetName val="DISTRIBUCIÓN DE ACTIVIDADES"/>
      <sheetName val="NIVEL DE AVANCE"/>
      <sheetName val="GEOGRAFIA"/>
      <sheetName val="EV. GEOGRAFIA"/>
      <sheetName val="CARTOGRAFIA"/>
      <sheetName val="EV. CARTOGRAFIA"/>
      <sheetName val="PONDERACIÓN"/>
      <sheetName val="RES. TIC"/>
      <sheetName val="Hoja1"/>
      <sheetName val="RIESGOS"/>
      <sheetName val="LIN-OBJ-PROD"/>
      <sheetName val="ÁREAS IGN-JJHM"/>
      <sheetName val="UNIDADES DE MEDIDA"/>
      <sheetName val="PONDERACIONES"/>
      <sheetName val="LISTADO CLASIFICADO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DERACIÓN"/>
      <sheetName val="RIESGOS"/>
      <sheetName val="LIN-OBJ-PROD"/>
      <sheetName val="ÁREAS IGN-JJHM"/>
      <sheetName val="UNIDADES DE MEDIDA"/>
      <sheetName val="LISTADO CLASIFICADOR"/>
    </sheetNames>
    <sheetDataSet>
      <sheetData sheetId="0"/>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08CCB-60AD-465B-B5DF-9EDF58A551F3}">
  <dimension ref="A15:G39"/>
  <sheetViews>
    <sheetView showGridLines="0" showRowColHeaders="0" tabSelected="1" view="pageBreakPreview" zoomScale="90" zoomScaleNormal="100" zoomScaleSheetLayoutView="90" workbookViewId="0">
      <selection activeCell="C9" sqref="C9"/>
    </sheetView>
  </sheetViews>
  <sheetFormatPr baseColWidth="10" defaultRowHeight="14.25" x14ac:dyDescent="0.2"/>
  <sheetData>
    <row r="15" spans="1:7" ht="15" x14ac:dyDescent="0.25">
      <c r="A15" s="267" t="s">
        <v>664</v>
      </c>
      <c r="B15" s="267"/>
      <c r="C15" s="267"/>
      <c r="D15" s="267"/>
      <c r="E15" s="267"/>
      <c r="F15" s="267"/>
      <c r="G15" s="267"/>
    </row>
    <row r="16" spans="1:7" x14ac:dyDescent="0.2">
      <c r="A16" s="399" t="s">
        <v>817</v>
      </c>
      <c r="B16" s="266"/>
      <c r="C16" s="266"/>
      <c r="D16" s="266"/>
      <c r="E16" s="266"/>
      <c r="F16" s="266"/>
      <c r="G16" s="266"/>
    </row>
    <row r="17" spans="1:7" x14ac:dyDescent="0.2">
      <c r="A17" s="266" t="s">
        <v>665</v>
      </c>
      <c r="B17" s="266"/>
      <c r="C17" s="266"/>
      <c r="D17" s="266"/>
      <c r="E17" s="266"/>
      <c r="F17" s="266"/>
      <c r="G17" s="266"/>
    </row>
    <row r="18" spans="1:7" x14ac:dyDescent="0.2">
      <c r="A18" s="269"/>
      <c r="B18" s="269"/>
      <c r="C18" s="269"/>
      <c r="D18" s="269"/>
      <c r="E18" s="269"/>
      <c r="F18" s="269"/>
      <c r="G18" s="269"/>
    </row>
    <row r="22" spans="1:7" ht="15" x14ac:dyDescent="0.25">
      <c r="A22" s="268" t="s">
        <v>663</v>
      </c>
      <c r="B22" s="267"/>
      <c r="C22" s="267"/>
      <c r="D22" s="267"/>
      <c r="E22" s="267"/>
      <c r="F22" s="267"/>
      <c r="G22" s="267"/>
    </row>
    <row r="24" spans="1:7" ht="15" x14ac:dyDescent="0.25">
      <c r="A24" s="267" t="s">
        <v>662</v>
      </c>
      <c r="B24" s="267"/>
      <c r="C24" s="267"/>
      <c r="D24" s="267"/>
      <c r="E24" s="267"/>
      <c r="F24" s="267"/>
      <c r="G24" s="267"/>
    </row>
    <row r="25" spans="1:7" ht="15" x14ac:dyDescent="0.25">
      <c r="A25" s="267" t="s">
        <v>661</v>
      </c>
      <c r="B25" s="267"/>
      <c r="C25" s="267"/>
      <c r="D25" s="267"/>
      <c r="E25" s="267"/>
      <c r="F25" s="267"/>
      <c r="G25" s="267"/>
    </row>
    <row r="38" spans="1:7" x14ac:dyDescent="0.2">
      <c r="A38" s="266" t="s">
        <v>660</v>
      </c>
      <c r="B38" s="266"/>
      <c r="C38" s="266"/>
      <c r="D38" s="266"/>
      <c r="E38" s="266"/>
      <c r="F38" s="266"/>
      <c r="G38" s="266"/>
    </row>
    <row r="39" spans="1:7" x14ac:dyDescent="0.2">
      <c r="A39" s="266" t="s">
        <v>666</v>
      </c>
      <c r="B39" s="266"/>
      <c r="C39" s="266"/>
      <c r="D39" s="266"/>
      <c r="E39" s="266"/>
      <c r="F39" s="266"/>
      <c r="G39" s="266"/>
    </row>
  </sheetData>
  <sheetProtection selectLockedCells="1" selectUnlockedCells="1"/>
  <mergeCells count="8">
    <mergeCell ref="A39:G39"/>
    <mergeCell ref="A22:G22"/>
    <mergeCell ref="A24:G24"/>
    <mergeCell ref="A25:G25"/>
    <mergeCell ref="A15:G15"/>
    <mergeCell ref="A16:G16"/>
    <mergeCell ref="A17:G17"/>
    <mergeCell ref="A38:G3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2"/>
  <dimension ref="A1:U52"/>
  <sheetViews>
    <sheetView topLeftCell="N1" zoomScale="70" zoomScaleNormal="70" workbookViewId="0">
      <selection activeCell="S9" sqref="S9"/>
    </sheetView>
  </sheetViews>
  <sheetFormatPr baseColWidth="10" defaultRowHeight="14.25" x14ac:dyDescent="0.2"/>
  <cols>
    <col min="1" max="3" width="28.5" customWidth="1"/>
    <col min="4" max="4" width="31.75" style="3" customWidth="1"/>
    <col min="5" max="7" width="28.5" style="3" customWidth="1"/>
    <col min="8" max="21" width="28.5" customWidth="1"/>
    <col min="22" max="22" width="30.875" customWidth="1"/>
    <col min="23" max="23" width="32.625" customWidth="1"/>
    <col min="24" max="24" width="31.125" customWidth="1"/>
    <col min="25" max="25" width="28.25" customWidth="1"/>
    <col min="26" max="28" width="29.875" customWidth="1"/>
    <col min="29" max="29" width="30.625" customWidth="1"/>
  </cols>
  <sheetData>
    <row r="1" spans="1:21" ht="63.75" x14ac:dyDescent="0.2">
      <c r="A1" s="16" t="s">
        <v>41</v>
      </c>
      <c r="B1" s="15" t="s">
        <v>42</v>
      </c>
      <c r="C1" s="13" t="s">
        <v>95</v>
      </c>
      <c r="D1" s="10" t="s">
        <v>98</v>
      </c>
      <c r="E1" s="10" t="s">
        <v>92</v>
      </c>
      <c r="F1" s="10" t="s">
        <v>94</v>
      </c>
      <c r="G1" s="10" t="s">
        <v>93</v>
      </c>
      <c r="H1" s="19" t="s">
        <v>99</v>
      </c>
      <c r="I1" s="19" t="s">
        <v>228</v>
      </c>
      <c r="J1" s="19" t="s">
        <v>43</v>
      </c>
      <c r="K1" s="19" t="s">
        <v>157</v>
      </c>
      <c r="L1" s="19" t="s">
        <v>142</v>
      </c>
      <c r="M1" s="19" t="s">
        <v>44</v>
      </c>
      <c r="N1" s="19" t="s">
        <v>160</v>
      </c>
      <c r="O1" s="19" t="s">
        <v>161</v>
      </c>
      <c r="P1" s="19" t="s">
        <v>214</v>
      </c>
      <c r="Q1" s="19" t="s">
        <v>217</v>
      </c>
      <c r="R1" s="19" t="s">
        <v>45</v>
      </c>
      <c r="S1" s="19" t="s">
        <v>46</v>
      </c>
      <c r="T1" s="19" t="s">
        <v>47</v>
      </c>
      <c r="U1" s="19" t="s">
        <v>165</v>
      </c>
    </row>
    <row r="2" spans="1:21" ht="63.75" x14ac:dyDescent="0.2">
      <c r="A2" s="10" t="s">
        <v>98</v>
      </c>
      <c r="B2" s="11" t="s">
        <v>99</v>
      </c>
      <c r="C2" s="14" t="s">
        <v>97</v>
      </c>
      <c r="D2" s="10" t="s">
        <v>154</v>
      </c>
      <c r="E2" s="10" t="s">
        <v>156</v>
      </c>
      <c r="F2" s="10" t="s">
        <v>158</v>
      </c>
      <c r="G2" s="10" t="s">
        <v>162</v>
      </c>
      <c r="H2" s="20" t="s">
        <v>97</v>
      </c>
      <c r="I2" s="26" t="s">
        <v>227</v>
      </c>
      <c r="J2" s="20" t="s">
        <v>100</v>
      </c>
      <c r="K2" s="20" t="s">
        <v>101</v>
      </c>
      <c r="L2" s="10" t="s">
        <v>515</v>
      </c>
      <c r="M2" s="10" t="s">
        <v>54</v>
      </c>
      <c r="N2" s="10" t="s">
        <v>57</v>
      </c>
      <c r="O2" s="10" t="s">
        <v>59</v>
      </c>
      <c r="P2" s="36" t="s">
        <v>505</v>
      </c>
      <c r="Q2" s="10" t="s">
        <v>62</v>
      </c>
      <c r="R2" s="18" t="s">
        <v>65</v>
      </c>
      <c r="S2" s="18" t="s">
        <v>75</v>
      </c>
      <c r="T2" s="18" t="s">
        <v>77</v>
      </c>
      <c r="U2" s="18" t="s">
        <v>78</v>
      </c>
    </row>
    <row r="3" spans="1:21" ht="51" x14ac:dyDescent="0.2">
      <c r="A3" s="10" t="s">
        <v>92</v>
      </c>
      <c r="B3" s="11" t="s">
        <v>91</v>
      </c>
      <c r="C3" s="14" t="s">
        <v>48</v>
      </c>
      <c r="D3" s="10" t="s">
        <v>155</v>
      </c>
      <c r="E3" s="28" t="s">
        <v>229</v>
      </c>
      <c r="F3" s="10" t="s">
        <v>159</v>
      </c>
      <c r="G3" s="10" t="s">
        <v>163</v>
      </c>
      <c r="H3" s="20" t="s">
        <v>48</v>
      </c>
      <c r="I3" s="10"/>
      <c r="J3" s="20" t="s">
        <v>50</v>
      </c>
      <c r="K3" s="20" t="s">
        <v>220</v>
      </c>
      <c r="L3" s="36" t="s">
        <v>500</v>
      </c>
      <c r="M3" s="10" t="s">
        <v>55</v>
      </c>
      <c r="N3" s="10" t="s">
        <v>218</v>
      </c>
      <c r="O3" s="10" t="s">
        <v>60</v>
      </c>
      <c r="P3" s="10"/>
      <c r="Q3" s="10" t="s">
        <v>63</v>
      </c>
      <c r="R3" s="18" t="s">
        <v>66</v>
      </c>
      <c r="S3" s="37" t="s">
        <v>506</v>
      </c>
      <c r="T3" s="10"/>
      <c r="U3" s="18" t="s">
        <v>79</v>
      </c>
    </row>
    <row r="4" spans="1:21" ht="67.5" customHeight="1" x14ac:dyDescent="0.2">
      <c r="A4" s="10" t="s">
        <v>94</v>
      </c>
      <c r="B4" s="10" t="s">
        <v>153</v>
      </c>
      <c r="C4" s="14" t="s">
        <v>96</v>
      </c>
      <c r="D4" s="28" t="s">
        <v>228</v>
      </c>
      <c r="E4" s="10"/>
      <c r="F4" s="28" t="s">
        <v>230</v>
      </c>
      <c r="G4" s="10" t="s">
        <v>164</v>
      </c>
      <c r="H4" s="35" t="s">
        <v>514</v>
      </c>
      <c r="I4" s="10"/>
      <c r="J4" s="35" t="s">
        <v>499</v>
      </c>
      <c r="K4" s="20" t="s">
        <v>466</v>
      </c>
      <c r="L4" s="10" t="s">
        <v>53</v>
      </c>
      <c r="M4" s="36" t="s">
        <v>503</v>
      </c>
      <c r="N4" s="10" t="s">
        <v>219</v>
      </c>
      <c r="O4" s="10" t="s">
        <v>61</v>
      </c>
      <c r="P4" s="10"/>
      <c r="Q4" s="10" t="s">
        <v>64</v>
      </c>
      <c r="R4" s="18" t="s">
        <v>516</v>
      </c>
      <c r="S4" s="37" t="s">
        <v>507</v>
      </c>
      <c r="T4" s="10"/>
      <c r="U4" s="10"/>
    </row>
    <row r="5" spans="1:21" ht="51" x14ac:dyDescent="0.2">
      <c r="A5" s="10" t="s">
        <v>93</v>
      </c>
      <c r="B5" s="10" t="s">
        <v>43</v>
      </c>
      <c r="C5" s="14" t="s">
        <v>49</v>
      </c>
      <c r="D5" s="23"/>
      <c r="E5" s="10"/>
      <c r="F5" s="28" t="s">
        <v>231</v>
      </c>
      <c r="G5" s="28" t="s">
        <v>232</v>
      </c>
      <c r="H5" s="10"/>
      <c r="I5" s="10"/>
      <c r="J5" s="20"/>
      <c r="K5" s="20" t="s">
        <v>484</v>
      </c>
      <c r="L5" s="36" t="s">
        <v>501</v>
      </c>
      <c r="M5" s="10" t="s">
        <v>56</v>
      </c>
      <c r="N5" s="36" t="s">
        <v>504</v>
      </c>
      <c r="O5" s="10"/>
      <c r="P5" s="10"/>
      <c r="Q5" s="10"/>
      <c r="R5" s="18" t="s">
        <v>67</v>
      </c>
      <c r="S5" s="37" t="s">
        <v>508</v>
      </c>
      <c r="T5" s="10"/>
      <c r="U5" s="10"/>
    </row>
    <row r="6" spans="1:21" ht="63.75" x14ac:dyDescent="0.2">
      <c r="A6" s="17"/>
      <c r="B6" s="10" t="s">
        <v>141</v>
      </c>
      <c r="C6" s="14" t="s">
        <v>100</v>
      </c>
      <c r="D6" s="23"/>
      <c r="E6" s="23"/>
      <c r="F6" s="28" t="s">
        <v>214</v>
      </c>
      <c r="G6" s="23"/>
      <c r="H6" s="27"/>
      <c r="I6" s="17"/>
      <c r="J6" s="21"/>
      <c r="K6" s="20" t="s">
        <v>221</v>
      </c>
      <c r="L6" s="36" t="s">
        <v>502</v>
      </c>
      <c r="M6" s="17"/>
      <c r="N6" s="17"/>
      <c r="O6" s="17"/>
      <c r="P6" s="17"/>
      <c r="Q6" s="17"/>
      <c r="R6" s="18" t="s">
        <v>68</v>
      </c>
      <c r="S6" s="37" t="s">
        <v>509</v>
      </c>
      <c r="T6" s="17"/>
      <c r="U6" s="17"/>
    </row>
    <row r="7" spans="1:21" ht="38.25" x14ac:dyDescent="0.2">
      <c r="A7" s="17"/>
      <c r="B7" s="10" t="s">
        <v>142</v>
      </c>
      <c r="C7" s="14" t="s">
        <v>50</v>
      </c>
      <c r="D7" s="23"/>
      <c r="E7" s="23"/>
      <c r="F7" s="29" t="s">
        <v>215</v>
      </c>
      <c r="G7" s="10"/>
      <c r="H7" s="10"/>
      <c r="I7" s="10"/>
      <c r="J7" s="20"/>
      <c r="K7" s="20" t="s">
        <v>105</v>
      </c>
      <c r="L7" s="10"/>
      <c r="M7" s="10"/>
      <c r="N7" s="10"/>
      <c r="O7" s="10"/>
      <c r="P7" s="10"/>
      <c r="Q7" s="10"/>
      <c r="R7" s="18" t="s">
        <v>69</v>
      </c>
      <c r="S7" s="10"/>
      <c r="T7" s="10"/>
      <c r="U7" s="10"/>
    </row>
    <row r="8" spans="1:21" ht="51" x14ac:dyDescent="0.2">
      <c r="A8" s="17"/>
      <c r="B8" s="10" t="s">
        <v>143</v>
      </c>
      <c r="C8" s="14" t="s">
        <v>101</v>
      </c>
      <c r="D8" s="23"/>
      <c r="E8" s="23"/>
      <c r="F8" s="28" t="s">
        <v>216</v>
      </c>
      <c r="G8" s="10"/>
      <c r="H8" s="10"/>
      <c r="I8" s="10"/>
      <c r="J8" s="20"/>
      <c r="K8" s="20" t="s">
        <v>222</v>
      </c>
      <c r="L8" s="10"/>
      <c r="M8" s="10"/>
      <c r="N8" s="10"/>
      <c r="O8" s="10"/>
      <c r="P8" s="10"/>
      <c r="Q8" s="10"/>
      <c r="R8" s="18" t="s">
        <v>70</v>
      </c>
      <c r="S8" s="10"/>
      <c r="T8" s="10"/>
      <c r="U8" s="10"/>
    </row>
    <row r="9" spans="1:21" ht="63.75" x14ac:dyDescent="0.2">
      <c r="A9" s="17"/>
      <c r="B9" s="10" t="s">
        <v>144</v>
      </c>
      <c r="C9" s="14" t="s">
        <v>102</v>
      </c>
      <c r="D9" s="23"/>
      <c r="E9" s="23"/>
      <c r="F9" s="23"/>
      <c r="G9" s="10"/>
      <c r="H9" s="10"/>
      <c r="I9" s="10"/>
      <c r="J9" s="20"/>
      <c r="K9" s="20" t="s">
        <v>223</v>
      </c>
      <c r="L9" s="10"/>
      <c r="M9" s="10"/>
      <c r="N9" s="10"/>
      <c r="O9" s="10"/>
      <c r="P9" s="10"/>
      <c r="Q9" s="10"/>
      <c r="R9" s="18" t="s">
        <v>71</v>
      </c>
      <c r="S9" s="10"/>
      <c r="T9" s="10"/>
      <c r="U9" s="10"/>
    </row>
    <row r="10" spans="1:21" ht="51" x14ac:dyDescent="0.2">
      <c r="A10" s="17"/>
      <c r="B10" s="10" t="s">
        <v>145</v>
      </c>
      <c r="C10" s="14" t="s">
        <v>103</v>
      </c>
      <c r="D10" s="25"/>
      <c r="E10" s="23"/>
      <c r="F10" s="23"/>
      <c r="G10" s="23"/>
      <c r="H10" s="24"/>
      <c r="I10" s="17"/>
      <c r="J10" s="21"/>
      <c r="K10" s="20" t="s">
        <v>224</v>
      </c>
      <c r="L10" s="17"/>
      <c r="M10" s="17"/>
      <c r="N10" s="17"/>
      <c r="O10" s="17"/>
      <c r="P10" s="17"/>
      <c r="Q10" s="17"/>
      <c r="R10" s="18" t="s">
        <v>72</v>
      </c>
      <c r="S10" s="17"/>
      <c r="T10" s="17"/>
      <c r="U10" s="17"/>
    </row>
    <row r="11" spans="1:21" ht="38.25" x14ac:dyDescent="0.2">
      <c r="A11" s="17"/>
      <c r="B11" s="10" t="s">
        <v>146</v>
      </c>
      <c r="C11" s="14" t="s">
        <v>51</v>
      </c>
      <c r="D11" s="23"/>
      <c r="E11" s="23"/>
      <c r="F11" s="23"/>
      <c r="G11" s="23"/>
      <c r="H11" s="17"/>
      <c r="I11" s="17"/>
      <c r="J11" s="21"/>
      <c r="K11" s="20" t="s">
        <v>225</v>
      </c>
      <c r="L11" s="17"/>
      <c r="M11" s="17"/>
      <c r="N11" s="17"/>
      <c r="O11" s="17"/>
      <c r="P11" s="17"/>
      <c r="Q11" s="17"/>
      <c r="R11" s="18" t="s">
        <v>73</v>
      </c>
      <c r="S11" s="17"/>
      <c r="T11" s="17"/>
      <c r="U11" s="17"/>
    </row>
    <row r="12" spans="1:21" ht="51" x14ac:dyDescent="0.2">
      <c r="A12" s="17"/>
      <c r="B12" s="10" t="s">
        <v>147</v>
      </c>
      <c r="C12" s="14" t="s">
        <v>104</v>
      </c>
      <c r="D12" s="23"/>
      <c r="E12" s="23"/>
      <c r="F12" s="23"/>
      <c r="G12" s="23"/>
      <c r="H12" s="17"/>
      <c r="I12" s="17"/>
      <c r="J12" s="21"/>
      <c r="K12" s="20" t="s">
        <v>226</v>
      </c>
      <c r="L12" s="17"/>
      <c r="M12" s="17"/>
      <c r="N12" s="17"/>
      <c r="O12" s="17"/>
      <c r="P12" s="17"/>
      <c r="Q12" s="17"/>
      <c r="R12" s="18" t="s">
        <v>74</v>
      </c>
      <c r="S12" s="17"/>
      <c r="T12" s="17"/>
      <c r="U12" s="17"/>
    </row>
    <row r="13" spans="1:21" ht="38.25" x14ac:dyDescent="0.2">
      <c r="A13" s="17"/>
      <c r="B13" s="10" t="s">
        <v>148</v>
      </c>
      <c r="C13" s="14" t="s">
        <v>105</v>
      </c>
      <c r="D13" s="23"/>
      <c r="E13" s="23"/>
      <c r="F13" s="23"/>
      <c r="G13" s="23"/>
      <c r="H13" s="17"/>
      <c r="I13" s="17"/>
      <c r="J13" s="17"/>
      <c r="K13" s="17"/>
      <c r="L13" s="17"/>
      <c r="M13" s="17"/>
      <c r="N13" s="17"/>
      <c r="O13" s="17"/>
      <c r="P13" s="17"/>
      <c r="Q13" s="17"/>
      <c r="S13" s="17"/>
      <c r="T13" s="17"/>
      <c r="U13" s="17"/>
    </row>
    <row r="14" spans="1:21" ht="38.25" x14ac:dyDescent="0.2">
      <c r="A14" s="17"/>
      <c r="B14" s="10" t="s">
        <v>149</v>
      </c>
      <c r="C14" s="14" t="s">
        <v>106</v>
      </c>
      <c r="D14" s="23"/>
      <c r="E14" s="23"/>
      <c r="F14" s="23"/>
      <c r="G14" s="23"/>
      <c r="H14" s="17"/>
      <c r="I14" s="17"/>
      <c r="J14" s="17"/>
      <c r="K14" s="17"/>
      <c r="L14" s="17"/>
      <c r="M14" s="17"/>
      <c r="N14" s="17"/>
      <c r="O14" s="17"/>
      <c r="P14" s="17"/>
      <c r="Q14" s="17"/>
      <c r="R14" s="17"/>
      <c r="S14" s="17"/>
      <c r="T14" s="17"/>
      <c r="U14" s="17"/>
    </row>
    <row r="15" spans="1:21" ht="38.25" x14ac:dyDescent="0.2">
      <c r="A15" s="17"/>
      <c r="B15" s="10" t="s">
        <v>150</v>
      </c>
      <c r="C15" s="14" t="s">
        <v>107</v>
      </c>
      <c r="D15" s="23"/>
      <c r="E15" s="23"/>
      <c r="F15" s="23"/>
      <c r="G15" s="23"/>
      <c r="H15" s="17"/>
      <c r="I15" s="17"/>
      <c r="J15" s="17"/>
      <c r="K15" s="17"/>
      <c r="L15" s="17"/>
      <c r="M15" s="17"/>
      <c r="N15" s="17"/>
      <c r="O15" s="17"/>
      <c r="P15" s="17"/>
      <c r="Q15" s="17"/>
      <c r="R15" s="17"/>
      <c r="S15" s="17"/>
      <c r="T15" s="17"/>
      <c r="U15" s="17"/>
    </row>
    <row r="16" spans="1:21" ht="51" x14ac:dyDescent="0.2">
      <c r="A16" s="17"/>
      <c r="B16" s="10" t="s">
        <v>151</v>
      </c>
      <c r="C16" s="14" t="s">
        <v>108</v>
      </c>
      <c r="D16" s="23"/>
      <c r="E16" s="23"/>
      <c r="F16" s="23"/>
      <c r="G16" s="23"/>
      <c r="H16" s="17"/>
      <c r="I16" s="17"/>
      <c r="J16" s="17"/>
      <c r="K16" s="17"/>
      <c r="L16" s="17"/>
      <c r="M16" s="17"/>
      <c r="N16" s="17"/>
      <c r="O16" s="17"/>
      <c r="P16" s="17"/>
      <c r="Q16" s="17"/>
      <c r="R16" s="17"/>
      <c r="S16" s="17"/>
      <c r="T16" s="17"/>
      <c r="U16" s="17"/>
    </row>
    <row r="17" spans="1:21" ht="57" customHeight="1" x14ac:dyDescent="0.2">
      <c r="A17" s="17"/>
      <c r="B17" s="10" t="s">
        <v>152</v>
      </c>
      <c r="C17" s="14" t="s">
        <v>52</v>
      </c>
      <c r="D17" s="23"/>
      <c r="E17" s="23"/>
      <c r="F17" s="23"/>
      <c r="G17" s="23"/>
      <c r="H17" s="17"/>
      <c r="I17" s="17"/>
      <c r="J17" s="17"/>
      <c r="K17" s="17"/>
      <c r="L17" s="17"/>
      <c r="M17" s="17"/>
      <c r="N17" s="17"/>
      <c r="O17" s="17"/>
      <c r="P17" s="17"/>
      <c r="Q17" s="17"/>
      <c r="R17" s="17"/>
      <c r="S17" s="17"/>
      <c r="T17" s="17"/>
      <c r="U17" s="17"/>
    </row>
    <row r="18" spans="1:21" ht="72.75" customHeight="1" x14ac:dyDescent="0.2">
      <c r="A18" s="17"/>
      <c r="B18" s="17"/>
      <c r="C18" s="14" t="s">
        <v>109</v>
      </c>
      <c r="D18" s="23"/>
      <c r="E18" s="23"/>
      <c r="F18" s="23"/>
      <c r="G18" s="23"/>
      <c r="H18" s="17"/>
      <c r="I18" s="17"/>
      <c r="J18" s="17"/>
      <c r="K18" s="17"/>
      <c r="L18" s="17"/>
      <c r="M18" s="17"/>
      <c r="N18" s="17"/>
      <c r="O18" s="17"/>
      <c r="P18" s="17"/>
      <c r="Q18" s="17"/>
      <c r="R18" s="17"/>
      <c r="S18" s="17"/>
      <c r="T18" s="17"/>
      <c r="U18" s="17"/>
    </row>
    <row r="19" spans="1:21" ht="48.75" customHeight="1" x14ac:dyDescent="0.2">
      <c r="A19" s="17"/>
      <c r="B19" s="17"/>
      <c r="C19" s="14" t="s">
        <v>110</v>
      </c>
      <c r="D19" s="23"/>
      <c r="E19" s="23"/>
      <c r="F19" s="23"/>
      <c r="G19" s="23"/>
      <c r="H19" s="17"/>
      <c r="I19" s="17"/>
      <c r="J19" s="17"/>
      <c r="K19" s="17"/>
      <c r="L19" s="17"/>
      <c r="M19" s="17"/>
      <c r="N19" s="17"/>
      <c r="O19" s="17"/>
      <c r="P19" s="17"/>
      <c r="Q19" s="17"/>
      <c r="R19" s="17"/>
      <c r="S19" s="17"/>
      <c r="T19" s="17"/>
      <c r="U19" s="17"/>
    </row>
    <row r="20" spans="1:21" ht="56.25" customHeight="1" x14ac:dyDescent="0.2">
      <c r="A20" s="17"/>
      <c r="B20" s="17"/>
      <c r="C20" s="14" t="s">
        <v>111</v>
      </c>
      <c r="D20" s="23"/>
      <c r="E20" s="23"/>
      <c r="F20" s="23"/>
      <c r="G20" s="23"/>
      <c r="H20" s="17"/>
      <c r="I20" s="17"/>
      <c r="J20" s="17"/>
      <c r="K20" s="17"/>
      <c r="L20" s="17"/>
      <c r="M20" s="17"/>
      <c r="N20" s="17"/>
      <c r="O20" s="17"/>
      <c r="P20" s="17"/>
      <c r="Q20" s="17"/>
      <c r="R20" s="17"/>
      <c r="S20" s="17"/>
      <c r="T20" s="17"/>
      <c r="U20" s="17"/>
    </row>
    <row r="21" spans="1:21" ht="52.5" customHeight="1" x14ac:dyDescent="0.2">
      <c r="A21" s="17"/>
      <c r="B21" s="17"/>
      <c r="C21" s="14" t="s">
        <v>112</v>
      </c>
      <c r="D21" s="23"/>
      <c r="E21" s="23"/>
      <c r="F21" s="23"/>
      <c r="G21" s="23"/>
      <c r="H21" s="17"/>
      <c r="I21" s="17"/>
      <c r="J21" s="17"/>
      <c r="K21" s="17"/>
      <c r="L21" s="17"/>
      <c r="M21" s="17"/>
      <c r="N21" s="17"/>
      <c r="O21" s="17"/>
      <c r="P21" s="17"/>
      <c r="Q21" s="17"/>
      <c r="R21" s="17"/>
      <c r="S21" s="17"/>
      <c r="T21" s="17"/>
      <c r="U21" s="17"/>
    </row>
    <row r="22" spans="1:21" ht="56.25" customHeight="1" x14ac:dyDescent="0.2">
      <c r="A22" s="12"/>
      <c r="B22" s="17"/>
      <c r="C22" s="14" t="s">
        <v>113</v>
      </c>
      <c r="D22" s="23"/>
      <c r="E22" s="23"/>
      <c r="F22" s="23"/>
      <c r="G22" s="23"/>
      <c r="H22" s="17"/>
      <c r="I22" s="17"/>
      <c r="J22" s="17"/>
      <c r="K22" s="17"/>
      <c r="L22" s="17"/>
      <c r="M22" s="17"/>
      <c r="N22" s="17"/>
      <c r="O22" s="17"/>
      <c r="P22" s="17"/>
      <c r="Q22" s="17"/>
      <c r="R22" s="17"/>
      <c r="S22" s="17"/>
      <c r="T22" s="17"/>
      <c r="U22" s="17"/>
    </row>
    <row r="23" spans="1:21" ht="48.75" customHeight="1" x14ac:dyDescent="0.2">
      <c r="A23" s="12"/>
      <c r="B23" s="17"/>
      <c r="C23" s="14" t="s">
        <v>115</v>
      </c>
      <c r="D23" s="23"/>
      <c r="E23" s="23"/>
      <c r="F23" s="23"/>
      <c r="G23" s="23"/>
      <c r="H23" s="17"/>
      <c r="I23" s="17"/>
      <c r="J23" s="17"/>
      <c r="K23" s="17"/>
      <c r="L23" s="17"/>
      <c r="M23" s="17"/>
      <c r="N23" s="17"/>
      <c r="O23" s="17"/>
      <c r="P23" s="17"/>
      <c r="Q23" s="17"/>
      <c r="R23" s="17"/>
      <c r="S23" s="17"/>
      <c r="T23" s="17"/>
      <c r="U23" s="17"/>
    </row>
    <row r="24" spans="1:21" ht="54" customHeight="1" x14ac:dyDescent="0.2">
      <c r="A24" s="12"/>
      <c r="B24" s="17"/>
      <c r="C24" s="14" t="s">
        <v>114</v>
      </c>
      <c r="D24" s="23"/>
      <c r="E24" s="23"/>
      <c r="F24" s="23"/>
      <c r="G24" s="23"/>
      <c r="H24" s="17"/>
      <c r="I24" s="17"/>
      <c r="J24" s="17"/>
      <c r="K24" s="17"/>
      <c r="L24" s="17"/>
      <c r="M24" s="17"/>
      <c r="N24" s="17"/>
      <c r="O24" s="17"/>
      <c r="P24" s="17"/>
      <c r="Q24" s="17"/>
      <c r="R24" s="17"/>
      <c r="S24" s="17"/>
      <c r="T24" s="17"/>
      <c r="U24" s="17"/>
    </row>
    <row r="25" spans="1:21" ht="38.25" x14ac:dyDescent="0.2">
      <c r="A25" s="12"/>
      <c r="B25" s="17"/>
      <c r="C25" s="14" t="s">
        <v>116</v>
      </c>
      <c r="D25" s="23"/>
      <c r="E25" s="23"/>
      <c r="F25" s="23"/>
      <c r="G25" s="23"/>
      <c r="H25" s="17"/>
      <c r="I25" s="17"/>
      <c r="J25" s="17"/>
      <c r="K25" s="17"/>
      <c r="L25" s="17"/>
      <c r="M25" s="17"/>
      <c r="N25" s="17"/>
      <c r="O25" s="17"/>
      <c r="P25" s="17"/>
      <c r="Q25" s="17"/>
      <c r="R25" s="17"/>
      <c r="S25" s="17"/>
      <c r="T25" s="17"/>
      <c r="U25" s="17"/>
    </row>
    <row r="26" spans="1:21" ht="48.75" customHeight="1" x14ac:dyDescent="0.2">
      <c r="A26" s="17"/>
      <c r="B26" s="17"/>
      <c r="C26" s="14" t="s">
        <v>117</v>
      </c>
      <c r="D26" s="23"/>
      <c r="E26" s="23"/>
      <c r="F26" s="23"/>
      <c r="G26" s="23"/>
      <c r="H26" s="17"/>
      <c r="I26" s="17"/>
      <c r="J26" s="17"/>
      <c r="K26" s="17"/>
      <c r="L26" s="17"/>
      <c r="M26" s="17"/>
      <c r="N26" s="17"/>
      <c r="O26" s="17"/>
      <c r="P26" s="17"/>
      <c r="Q26" s="17"/>
      <c r="R26" s="17"/>
      <c r="S26" s="17"/>
      <c r="T26" s="17"/>
      <c r="U26" s="17"/>
    </row>
    <row r="27" spans="1:21" ht="53.25" customHeight="1" x14ac:dyDescent="0.2">
      <c r="A27" s="17"/>
      <c r="B27" s="17"/>
      <c r="C27" s="14" t="s">
        <v>118</v>
      </c>
      <c r="D27" s="23"/>
      <c r="E27" s="23"/>
      <c r="F27" s="23"/>
      <c r="G27" s="23"/>
      <c r="H27" s="17"/>
      <c r="I27" s="17"/>
      <c r="J27" s="17"/>
      <c r="K27" s="17"/>
      <c r="L27" s="17"/>
      <c r="M27" s="17"/>
      <c r="N27" s="17"/>
      <c r="O27" s="17"/>
      <c r="P27" s="17"/>
      <c r="Q27" s="17"/>
      <c r="R27" s="17"/>
      <c r="S27" s="17"/>
      <c r="T27" s="17"/>
      <c r="U27" s="17"/>
    </row>
    <row r="28" spans="1:21" ht="41.25" customHeight="1" x14ac:dyDescent="0.2">
      <c r="A28" s="17"/>
      <c r="B28" s="17"/>
      <c r="C28" s="14" t="s">
        <v>58</v>
      </c>
      <c r="D28" s="23"/>
      <c r="E28" s="23"/>
      <c r="F28" s="23"/>
      <c r="G28" s="23"/>
      <c r="H28" s="17"/>
      <c r="I28" s="17"/>
      <c r="J28" s="17"/>
      <c r="K28" s="17"/>
      <c r="L28" s="17"/>
      <c r="M28" s="17"/>
      <c r="N28" s="17"/>
      <c r="O28" s="17"/>
      <c r="P28" s="17"/>
      <c r="Q28" s="17"/>
      <c r="R28" s="17"/>
      <c r="S28" s="17"/>
      <c r="T28" s="17"/>
      <c r="U28" s="17"/>
    </row>
    <row r="29" spans="1:21" ht="53.25" customHeight="1" x14ac:dyDescent="0.2">
      <c r="A29" s="17"/>
      <c r="B29" s="17"/>
      <c r="C29" s="14" t="s">
        <v>120</v>
      </c>
      <c r="D29" s="23"/>
      <c r="E29" s="23"/>
      <c r="F29" s="23"/>
      <c r="G29" s="23"/>
      <c r="H29" s="17"/>
      <c r="I29" s="17"/>
      <c r="J29" s="17"/>
      <c r="K29" s="17"/>
      <c r="L29" s="17"/>
      <c r="M29" s="17"/>
      <c r="N29" s="17"/>
      <c r="O29" s="17"/>
      <c r="P29" s="17"/>
      <c r="Q29" s="17"/>
      <c r="R29" s="17"/>
      <c r="S29" s="17"/>
      <c r="T29" s="17"/>
      <c r="U29" s="17"/>
    </row>
    <row r="30" spans="1:21" ht="60" customHeight="1" x14ac:dyDescent="0.2">
      <c r="A30" s="17"/>
      <c r="B30" s="17"/>
      <c r="C30" s="14" t="s">
        <v>119</v>
      </c>
      <c r="D30" s="23"/>
      <c r="E30" s="23"/>
      <c r="F30" s="23"/>
      <c r="G30" s="23"/>
      <c r="H30" s="17"/>
      <c r="I30" s="17"/>
      <c r="J30" s="17"/>
      <c r="K30" s="17"/>
      <c r="L30" s="17"/>
      <c r="M30" s="17"/>
      <c r="N30" s="17"/>
      <c r="O30" s="17"/>
      <c r="P30" s="17"/>
      <c r="Q30" s="17"/>
      <c r="R30" s="17"/>
      <c r="S30" s="17"/>
      <c r="T30" s="17"/>
      <c r="U30" s="17"/>
    </row>
    <row r="31" spans="1:21" ht="37.5" customHeight="1" x14ac:dyDescent="0.2">
      <c r="A31" s="17"/>
      <c r="B31" s="17"/>
      <c r="C31" s="14" t="s">
        <v>121</v>
      </c>
      <c r="D31" s="23"/>
      <c r="E31" s="23"/>
      <c r="F31" s="23"/>
      <c r="G31" s="23"/>
      <c r="H31" s="17"/>
      <c r="I31" s="17"/>
      <c r="J31" s="17"/>
      <c r="K31" s="17"/>
      <c r="L31" s="17"/>
      <c r="M31" s="17"/>
      <c r="N31" s="17"/>
      <c r="O31" s="17"/>
      <c r="P31" s="17"/>
      <c r="Q31" s="17"/>
      <c r="R31" s="17"/>
      <c r="S31" s="17"/>
      <c r="T31" s="17"/>
      <c r="U31" s="17"/>
    </row>
    <row r="32" spans="1:21" ht="58.5" customHeight="1" x14ac:dyDescent="0.2">
      <c r="A32" s="17"/>
      <c r="B32" s="17"/>
      <c r="C32" s="14" t="s">
        <v>122</v>
      </c>
      <c r="D32" s="23"/>
      <c r="E32" s="23"/>
      <c r="F32" s="23"/>
      <c r="G32" s="23"/>
      <c r="H32" s="17"/>
      <c r="I32" s="17"/>
      <c r="J32" s="17"/>
      <c r="K32" s="17"/>
      <c r="L32" s="17"/>
      <c r="M32" s="17"/>
      <c r="N32" s="17"/>
      <c r="O32" s="17"/>
      <c r="P32" s="17"/>
      <c r="Q32" s="17"/>
      <c r="R32" s="17"/>
      <c r="S32" s="17"/>
      <c r="T32" s="17"/>
      <c r="U32" s="17"/>
    </row>
    <row r="33" spans="1:21" ht="71.25" customHeight="1" x14ac:dyDescent="0.2">
      <c r="A33" s="17"/>
      <c r="B33" s="17"/>
      <c r="C33" s="14" t="s">
        <v>123</v>
      </c>
      <c r="D33" s="23"/>
      <c r="E33" s="23"/>
      <c r="F33" s="23"/>
      <c r="G33" s="23"/>
      <c r="H33" s="17"/>
      <c r="I33" s="17"/>
      <c r="J33" s="17"/>
      <c r="K33" s="17"/>
      <c r="L33" s="17"/>
      <c r="M33" s="17"/>
      <c r="N33" s="17"/>
      <c r="O33" s="17"/>
      <c r="P33" s="17"/>
      <c r="Q33" s="17"/>
      <c r="R33" s="17"/>
      <c r="S33" s="17"/>
      <c r="T33" s="17"/>
      <c r="U33" s="17"/>
    </row>
    <row r="34" spans="1:21" ht="83.25" customHeight="1" x14ac:dyDescent="0.2">
      <c r="A34" s="17"/>
      <c r="B34" s="17"/>
      <c r="C34" s="14" t="s">
        <v>124</v>
      </c>
      <c r="D34" s="23"/>
      <c r="E34" s="23"/>
      <c r="F34" s="23"/>
      <c r="G34" s="23"/>
      <c r="H34" s="17"/>
      <c r="I34" s="17"/>
      <c r="J34" s="17"/>
      <c r="K34" s="17"/>
      <c r="L34" s="17"/>
      <c r="M34" s="17"/>
      <c r="N34" s="17"/>
      <c r="O34" s="17"/>
      <c r="P34" s="17"/>
      <c r="Q34" s="17"/>
      <c r="R34" s="17"/>
      <c r="S34" s="17"/>
      <c r="T34" s="17"/>
      <c r="U34" s="17"/>
    </row>
    <row r="35" spans="1:21" ht="67.5" customHeight="1" x14ac:dyDescent="0.2">
      <c r="A35" s="17"/>
      <c r="B35" s="17"/>
      <c r="C35" s="14" t="s">
        <v>126</v>
      </c>
      <c r="D35" s="23"/>
      <c r="E35" s="23"/>
      <c r="F35" s="23"/>
      <c r="G35" s="23"/>
      <c r="H35" s="17"/>
      <c r="I35" s="17"/>
      <c r="J35" s="17"/>
      <c r="K35" s="17"/>
      <c r="L35" s="17"/>
      <c r="M35" s="17"/>
      <c r="N35" s="17"/>
      <c r="O35" s="17"/>
      <c r="P35" s="17"/>
      <c r="Q35" s="17"/>
      <c r="R35" s="17"/>
      <c r="S35" s="17"/>
      <c r="T35" s="17"/>
      <c r="U35" s="17"/>
    </row>
    <row r="36" spans="1:21" ht="48" customHeight="1" x14ac:dyDescent="0.2">
      <c r="A36" s="17"/>
      <c r="B36" s="17"/>
      <c r="C36" s="14" t="s">
        <v>125</v>
      </c>
      <c r="D36" s="23"/>
      <c r="E36" s="23"/>
      <c r="F36" s="23"/>
      <c r="G36" s="23"/>
      <c r="H36" s="17"/>
      <c r="I36" s="17"/>
      <c r="J36" s="17"/>
      <c r="K36" s="17"/>
      <c r="L36" s="17"/>
      <c r="M36" s="17"/>
      <c r="N36" s="17"/>
      <c r="O36" s="17"/>
      <c r="P36" s="17"/>
      <c r="Q36" s="17"/>
      <c r="R36" s="17"/>
      <c r="S36" s="17"/>
      <c r="T36" s="17"/>
      <c r="U36" s="17"/>
    </row>
    <row r="37" spans="1:21" ht="87" customHeight="1" x14ac:dyDescent="0.2">
      <c r="A37" s="17"/>
      <c r="B37" s="17"/>
      <c r="C37" s="14" t="s">
        <v>127</v>
      </c>
      <c r="D37" s="23"/>
      <c r="E37" s="23"/>
      <c r="F37" s="23"/>
      <c r="G37" s="23"/>
      <c r="H37" s="17"/>
      <c r="I37" s="17"/>
      <c r="J37" s="17"/>
      <c r="K37" s="17"/>
      <c r="L37" s="17"/>
      <c r="M37" s="17"/>
      <c r="N37" s="17"/>
      <c r="O37" s="17"/>
      <c r="P37" s="17"/>
      <c r="Q37" s="17"/>
      <c r="R37" s="17"/>
      <c r="S37" s="17"/>
      <c r="T37" s="17"/>
      <c r="U37" s="17"/>
    </row>
    <row r="38" spans="1:21" ht="45" customHeight="1" x14ac:dyDescent="0.2">
      <c r="A38" s="17"/>
      <c r="B38" s="17"/>
      <c r="C38" s="14" t="s">
        <v>129</v>
      </c>
      <c r="D38" s="23"/>
      <c r="E38" s="23"/>
      <c r="F38" s="23"/>
      <c r="G38" s="23"/>
      <c r="H38" s="17"/>
      <c r="I38" s="17"/>
      <c r="J38" s="17"/>
      <c r="K38" s="17"/>
      <c r="L38" s="17"/>
      <c r="M38" s="17"/>
      <c r="N38" s="17"/>
      <c r="O38" s="17"/>
      <c r="P38" s="17"/>
      <c r="Q38" s="17"/>
      <c r="R38" s="17"/>
      <c r="S38" s="17"/>
      <c r="T38" s="17"/>
      <c r="U38" s="17"/>
    </row>
    <row r="39" spans="1:21" ht="47.25" customHeight="1" x14ac:dyDescent="0.2">
      <c r="A39" s="17"/>
      <c r="B39" s="17"/>
      <c r="C39" s="14" t="s">
        <v>128</v>
      </c>
      <c r="D39" s="23"/>
      <c r="E39" s="23"/>
      <c r="F39" s="23"/>
      <c r="G39" s="23"/>
      <c r="H39" s="17"/>
      <c r="I39" s="17"/>
      <c r="J39" s="17"/>
      <c r="K39" s="17"/>
      <c r="L39" s="17"/>
      <c r="M39" s="17"/>
      <c r="N39" s="17"/>
      <c r="O39" s="17"/>
      <c r="P39" s="17"/>
      <c r="Q39" s="17"/>
      <c r="R39" s="17"/>
      <c r="S39" s="17"/>
      <c r="T39" s="17"/>
      <c r="U39" s="17"/>
    </row>
    <row r="40" spans="1:21" ht="45.75" customHeight="1" x14ac:dyDescent="0.2">
      <c r="A40" s="17"/>
      <c r="B40" s="17"/>
      <c r="C40" s="14" t="s">
        <v>131</v>
      </c>
      <c r="D40" s="23"/>
      <c r="E40" s="23"/>
      <c r="F40" s="23"/>
      <c r="G40" s="23"/>
      <c r="H40" s="17"/>
      <c r="I40" s="17"/>
      <c r="J40" s="17"/>
      <c r="K40" s="17"/>
      <c r="L40" s="17"/>
      <c r="M40" s="17"/>
      <c r="N40" s="17"/>
      <c r="O40" s="17"/>
      <c r="P40" s="17"/>
      <c r="Q40" s="17"/>
      <c r="R40" s="17"/>
      <c r="S40" s="17"/>
      <c r="T40" s="17"/>
      <c r="U40" s="17"/>
    </row>
    <row r="41" spans="1:21" ht="25.5" x14ac:dyDescent="0.2">
      <c r="A41" s="17"/>
      <c r="B41" s="17"/>
      <c r="C41" s="14" t="s">
        <v>130</v>
      </c>
      <c r="D41" s="23"/>
      <c r="E41" s="23"/>
      <c r="F41" s="23"/>
      <c r="G41" s="23"/>
      <c r="H41" s="17"/>
      <c r="I41" s="17"/>
      <c r="J41" s="17"/>
      <c r="K41" s="17"/>
      <c r="L41" s="17"/>
      <c r="M41" s="17"/>
      <c r="N41" s="17"/>
      <c r="O41" s="17"/>
      <c r="P41" s="17"/>
      <c r="Q41" s="17"/>
      <c r="R41" s="17"/>
      <c r="S41" s="17"/>
      <c r="T41" s="17"/>
      <c r="U41" s="17"/>
    </row>
    <row r="42" spans="1:21" ht="25.5" x14ac:dyDescent="0.2">
      <c r="A42" s="17"/>
      <c r="B42" s="17"/>
      <c r="C42" s="14" t="s">
        <v>68</v>
      </c>
      <c r="D42" s="23"/>
      <c r="E42" s="23"/>
      <c r="F42" s="23"/>
      <c r="G42" s="23"/>
      <c r="H42" s="17"/>
      <c r="I42" s="17"/>
      <c r="J42" s="17"/>
      <c r="K42" s="17"/>
      <c r="L42" s="17"/>
      <c r="M42" s="17"/>
      <c r="N42" s="17"/>
      <c r="O42" s="17"/>
      <c r="P42" s="17"/>
      <c r="Q42" s="17"/>
      <c r="R42" s="17"/>
      <c r="S42" s="17"/>
      <c r="T42" s="17"/>
      <c r="U42" s="17"/>
    </row>
    <row r="43" spans="1:21" ht="25.5" x14ac:dyDescent="0.2">
      <c r="A43" s="17"/>
      <c r="B43" s="17"/>
      <c r="C43" s="14" t="s">
        <v>132</v>
      </c>
      <c r="D43" s="23"/>
      <c r="E43" s="23"/>
      <c r="F43" s="23"/>
      <c r="G43" s="23"/>
      <c r="H43" s="17"/>
      <c r="I43" s="17"/>
      <c r="J43" s="17"/>
      <c r="K43" s="17"/>
      <c r="L43" s="17"/>
      <c r="M43" s="17"/>
      <c r="N43" s="17"/>
      <c r="O43" s="17"/>
      <c r="P43" s="17"/>
      <c r="Q43" s="17"/>
      <c r="R43" s="17"/>
      <c r="S43" s="17"/>
      <c r="T43" s="17"/>
      <c r="U43" s="17"/>
    </row>
    <row r="44" spans="1:21" ht="38.25" x14ac:dyDescent="0.2">
      <c r="A44" s="17"/>
      <c r="B44" s="17"/>
      <c r="C44" s="14" t="s">
        <v>133</v>
      </c>
      <c r="D44" s="23"/>
      <c r="E44" s="23"/>
      <c r="F44" s="23"/>
      <c r="G44" s="23"/>
      <c r="H44" s="17"/>
      <c r="I44" s="17"/>
      <c r="J44" s="17"/>
      <c r="K44" s="17"/>
      <c r="L44" s="17"/>
      <c r="M44" s="17"/>
      <c r="N44" s="17"/>
      <c r="O44" s="17"/>
      <c r="P44" s="17"/>
      <c r="Q44" s="17"/>
      <c r="R44" s="17"/>
      <c r="S44" s="17"/>
      <c r="T44" s="17"/>
      <c r="U44" s="17"/>
    </row>
    <row r="45" spans="1:21" ht="63.75" x14ac:dyDescent="0.2">
      <c r="A45" s="17"/>
      <c r="B45" s="17"/>
      <c r="C45" s="14" t="s">
        <v>134</v>
      </c>
      <c r="D45" s="23"/>
      <c r="E45" s="23"/>
      <c r="F45" s="23"/>
      <c r="G45" s="23"/>
      <c r="H45" s="17"/>
      <c r="I45" s="17"/>
      <c r="J45" s="17"/>
      <c r="K45" s="17"/>
      <c r="L45" s="17"/>
      <c r="M45" s="17"/>
      <c r="N45" s="17"/>
      <c r="O45" s="17"/>
      <c r="P45" s="17"/>
      <c r="Q45" s="17"/>
      <c r="R45" s="17"/>
      <c r="S45" s="17"/>
      <c r="T45" s="17"/>
      <c r="U45" s="17"/>
    </row>
    <row r="46" spans="1:21" ht="40.5" customHeight="1" x14ac:dyDescent="0.2">
      <c r="A46" s="17"/>
      <c r="B46" s="17"/>
      <c r="C46" s="14" t="s">
        <v>135</v>
      </c>
      <c r="D46" s="23"/>
      <c r="E46" s="23"/>
      <c r="F46" s="23"/>
      <c r="G46" s="23"/>
      <c r="H46" s="17"/>
      <c r="I46" s="17"/>
      <c r="J46" s="17"/>
      <c r="K46" s="17"/>
      <c r="L46" s="17"/>
      <c r="M46" s="17"/>
      <c r="N46" s="17"/>
      <c r="O46" s="17"/>
      <c r="P46" s="17"/>
      <c r="Q46" s="17"/>
      <c r="R46" s="17"/>
      <c r="S46" s="17"/>
      <c r="T46" s="17"/>
      <c r="U46" s="17"/>
    </row>
    <row r="47" spans="1:21" ht="55.5" customHeight="1" x14ac:dyDescent="0.2">
      <c r="A47" s="17"/>
      <c r="B47" s="17"/>
      <c r="C47" s="14" t="s">
        <v>136</v>
      </c>
      <c r="D47" s="23"/>
      <c r="E47" s="23"/>
      <c r="F47" s="23"/>
      <c r="G47" s="23"/>
      <c r="H47" s="17"/>
      <c r="I47" s="17"/>
      <c r="J47" s="17"/>
      <c r="K47" s="17"/>
      <c r="L47" s="17"/>
      <c r="M47" s="17"/>
      <c r="N47" s="17"/>
      <c r="O47" s="17"/>
      <c r="P47" s="17"/>
      <c r="Q47" s="17"/>
      <c r="R47" s="17"/>
      <c r="S47" s="17"/>
      <c r="T47" s="17"/>
      <c r="U47" s="17"/>
    </row>
    <row r="48" spans="1:21" ht="55.5" customHeight="1" x14ac:dyDescent="0.2">
      <c r="A48" s="17"/>
      <c r="B48" s="17"/>
      <c r="C48" s="14" t="s">
        <v>137</v>
      </c>
      <c r="D48" s="23"/>
      <c r="E48" s="23"/>
      <c r="F48" s="23"/>
      <c r="G48" s="23"/>
      <c r="H48" s="17"/>
      <c r="I48" s="17"/>
      <c r="J48" s="17"/>
      <c r="K48" s="17"/>
      <c r="L48" s="17"/>
      <c r="M48" s="17"/>
      <c r="N48" s="17"/>
      <c r="O48" s="17"/>
      <c r="P48" s="17"/>
      <c r="Q48" s="17"/>
      <c r="R48" s="17"/>
      <c r="S48" s="17"/>
      <c r="T48" s="17"/>
      <c r="U48" s="17"/>
    </row>
    <row r="49" spans="1:21" ht="42.75" customHeight="1" x14ac:dyDescent="0.2">
      <c r="A49" s="17"/>
      <c r="B49" s="17"/>
      <c r="C49" s="14" t="s">
        <v>138</v>
      </c>
      <c r="D49" s="23"/>
      <c r="E49" s="23"/>
      <c r="F49" s="23"/>
      <c r="G49" s="23"/>
      <c r="H49" s="17"/>
      <c r="I49" s="17"/>
      <c r="J49" s="17"/>
      <c r="K49" s="17"/>
      <c r="L49" s="17"/>
      <c r="M49" s="17"/>
      <c r="N49" s="17"/>
      <c r="O49" s="17"/>
      <c r="P49" s="17"/>
      <c r="Q49" s="17"/>
      <c r="R49" s="17"/>
      <c r="S49" s="17"/>
      <c r="T49" s="17"/>
      <c r="U49" s="17"/>
    </row>
    <row r="50" spans="1:21" ht="40.5" customHeight="1" x14ac:dyDescent="0.2">
      <c r="A50" s="17"/>
      <c r="B50" s="17"/>
      <c r="C50" s="14" t="s">
        <v>139</v>
      </c>
      <c r="D50" s="23"/>
      <c r="E50" s="23"/>
      <c r="F50" s="23"/>
      <c r="G50" s="23"/>
      <c r="H50" s="17"/>
      <c r="I50" s="17"/>
      <c r="J50" s="17"/>
      <c r="K50" s="17"/>
      <c r="L50" s="17"/>
      <c r="M50" s="17"/>
      <c r="N50" s="17"/>
      <c r="O50" s="17"/>
      <c r="P50" s="17"/>
      <c r="Q50" s="17"/>
      <c r="R50" s="17"/>
      <c r="S50" s="17"/>
      <c r="T50" s="17"/>
      <c r="U50" s="17"/>
    </row>
    <row r="51" spans="1:21" ht="36" customHeight="1" x14ac:dyDescent="0.2">
      <c r="A51" s="17"/>
      <c r="B51" s="17"/>
      <c r="C51" s="14" t="s">
        <v>76</v>
      </c>
      <c r="D51" s="23"/>
      <c r="E51" s="23"/>
      <c r="F51" s="23"/>
      <c r="G51" s="23"/>
      <c r="H51" s="17"/>
      <c r="I51" s="17"/>
      <c r="J51" s="17"/>
      <c r="K51" s="17"/>
      <c r="L51" s="17"/>
      <c r="M51" s="17"/>
      <c r="N51" s="17"/>
      <c r="O51" s="17"/>
      <c r="P51" s="17"/>
      <c r="Q51" s="17"/>
      <c r="R51" s="17"/>
      <c r="S51" s="17"/>
      <c r="T51" s="17"/>
      <c r="U51" s="17"/>
    </row>
    <row r="52" spans="1:21" ht="65.25" customHeight="1" x14ac:dyDescent="0.2">
      <c r="A52" s="17"/>
      <c r="B52" s="17"/>
      <c r="C52" s="14" t="s">
        <v>140</v>
      </c>
      <c r="D52" s="23"/>
      <c r="E52" s="23"/>
      <c r="F52" s="23"/>
      <c r="G52" s="23"/>
      <c r="H52" s="17"/>
      <c r="I52" s="17"/>
      <c r="J52" s="17"/>
      <c r="K52" s="17"/>
      <c r="L52" s="17"/>
      <c r="M52" s="17"/>
      <c r="N52" s="17"/>
      <c r="O52" s="17"/>
      <c r="P52" s="17"/>
      <c r="Q52" s="17"/>
      <c r="R52" s="17"/>
      <c r="S52" s="17"/>
      <c r="T52" s="17"/>
      <c r="U52" s="17"/>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3"/>
  <dimension ref="A1:A13"/>
  <sheetViews>
    <sheetView showGridLines="0" workbookViewId="0">
      <selection activeCell="A39" sqref="A39"/>
    </sheetView>
  </sheetViews>
  <sheetFormatPr baseColWidth="10" defaultRowHeight="15" x14ac:dyDescent="0.25"/>
  <cols>
    <col min="1" max="1" width="45.25" style="6" bestFit="1" customWidth="1"/>
    <col min="2" max="16384" width="11" style="6"/>
  </cols>
  <sheetData>
    <row r="1" spans="1:1" x14ac:dyDescent="0.25">
      <c r="A1" s="7" t="s">
        <v>80</v>
      </c>
    </row>
    <row r="3" spans="1:1" x14ac:dyDescent="0.25">
      <c r="A3" s="7"/>
    </row>
    <row r="4" spans="1:1" x14ac:dyDescent="0.25">
      <c r="A4" s="9" t="s">
        <v>82</v>
      </c>
    </row>
    <row r="5" spans="1:1" x14ac:dyDescent="0.25">
      <c r="A5" s="9" t="s">
        <v>81</v>
      </c>
    </row>
    <row r="6" spans="1:1" x14ac:dyDescent="0.25">
      <c r="A6" s="9" t="s">
        <v>84</v>
      </c>
    </row>
    <row r="7" spans="1:1" x14ac:dyDescent="0.25">
      <c r="A7" s="9" t="s">
        <v>85</v>
      </c>
    </row>
    <row r="8" spans="1:1" x14ac:dyDescent="0.25">
      <c r="A8" s="9" t="s">
        <v>86</v>
      </c>
    </row>
    <row r="9" spans="1:1" x14ac:dyDescent="0.25">
      <c r="A9" s="9" t="s">
        <v>87</v>
      </c>
    </row>
    <row r="10" spans="1:1" x14ac:dyDescent="0.25">
      <c r="A10" s="9" t="s">
        <v>88</v>
      </c>
    </row>
    <row r="11" spans="1:1" x14ac:dyDescent="0.25">
      <c r="A11" s="9" t="s">
        <v>89</v>
      </c>
    </row>
    <row r="12" spans="1:1" x14ac:dyDescent="0.25">
      <c r="A12" s="9" t="s">
        <v>83</v>
      </c>
    </row>
    <row r="13" spans="1:1" x14ac:dyDescent="0.25">
      <c r="A13" s="9" t="s">
        <v>90</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4"/>
  <dimension ref="A3:A42"/>
  <sheetViews>
    <sheetView topLeftCell="A23" workbookViewId="0">
      <selection activeCell="A35" sqref="A35"/>
    </sheetView>
  </sheetViews>
  <sheetFormatPr baseColWidth="10" defaultRowHeight="14.25" x14ac:dyDescent="0.2"/>
  <cols>
    <col min="1" max="1" width="17.625" customWidth="1"/>
  </cols>
  <sheetData>
    <row r="3" spans="1:1" ht="15.75" x14ac:dyDescent="0.2">
      <c r="A3" s="22" t="s">
        <v>166</v>
      </c>
    </row>
    <row r="4" spans="1:1" ht="15.75" x14ac:dyDescent="0.2">
      <c r="A4" s="22" t="s">
        <v>167</v>
      </c>
    </row>
    <row r="5" spans="1:1" ht="15.75" customHeight="1" x14ac:dyDescent="0.2">
      <c r="A5" s="22" t="s">
        <v>168</v>
      </c>
    </row>
    <row r="6" spans="1:1" ht="15.75" x14ac:dyDescent="0.2">
      <c r="A6" s="22" t="s">
        <v>169</v>
      </c>
    </row>
    <row r="7" spans="1:1" ht="15.75" x14ac:dyDescent="0.2">
      <c r="A7" s="22" t="s">
        <v>170</v>
      </c>
    </row>
    <row r="8" spans="1:1" ht="15.75" x14ac:dyDescent="0.2">
      <c r="A8" s="22" t="s">
        <v>171</v>
      </c>
    </row>
    <row r="9" spans="1:1" ht="15.75" x14ac:dyDescent="0.2">
      <c r="A9" s="22" t="s">
        <v>172</v>
      </c>
    </row>
    <row r="10" spans="1:1" ht="15.75" x14ac:dyDescent="0.2">
      <c r="A10" s="22" t="s">
        <v>173</v>
      </c>
    </row>
    <row r="11" spans="1:1" ht="15.75" x14ac:dyDescent="0.2">
      <c r="A11" s="22" t="s">
        <v>174</v>
      </c>
    </row>
    <row r="12" spans="1:1" ht="15.75" x14ac:dyDescent="0.2">
      <c r="A12" s="22" t="s">
        <v>175</v>
      </c>
    </row>
    <row r="13" spans="1:1" ht="15.75" x14ac:dyDescent="0.2">
      <c r="A13" s="22" t="s">
        <v>176</v>
      </c>
    </row>
    <row r="14" spans="1:1" ht="15.75" x14ac:dyDescent="0.2">
      <c r="A14" s="22" t="s">
        <v>177</v>
      </c>
    </row>
    <row r="15" spans="1:1" ht="15.75" x14ac:dyDescent="0.2">
      <c r="A15" s="22" t="s">
        <v>178</v>
      </c>
    </row>
    <row r="16" spans="1:1" ht="15.75" x14ac:dyDescent="0.2">
      <c r="A16" s="22" t="s">
        <v>179</v>
      </c>
    </row>
    <row r="17" spans="1:1" ht="15.75" x14ac:dyDescent="0.2">
      <c r="A17" s="22" t="s">
        <v>180</v>
      </c>
    </row>
    <row r="18" spans="1:1" ht="15.75" x14ac:dyDescent="0.2">
      <c r="A18" s="22" t="s">
        <v>181</v>
      </c>
    </row>
    <row r="19" spans="1:1" ht="15.75" x14ac:dyDescent="0.2">
      <c r="A19" s="22" t="s">
        <v>182</v>
      </c>
    </row>
    <row r="20" spans="1:1" ht="15.75" x14ac:dyDescent="0.2">
      <c r="A20" s="22" t="s">
        <v>183</v>
      </c>
    </row>
    <row r="21" spans="1:1" ht="15.75" x14ac:dyDescent="0.2">
      <c r="A21" s="22" t="s">
        <v>184</v>
      </c>
    </row>
    <row r="22" spans="1:1" ht="15.75" x14ac:dyDescent="0.2">
      <c r="A22" s="22" t="s">
        <v>185</v>
      </c>
    </row>
    <row r="23" spans="1:1" ht="15.75" x14ac:dyDescent="0.2">
      <c r="A23" s="22" t="s">
        <v>186</v>
      </c>
    </row>
    <row r="24" spans="1:1" ht="15.75" x14ac:dyDescent="0.2">
      <c r="A24" s="22" t="s">
        <v>187</v>
      </c>
    </row>
    <row r="25" spans="1:1" ht="15.75" x14ac:dyDescent="0.2">
      <c r="A25" s="22" t="s">
        <v>188</v>
      </c>
    </row>
    <row r="26" spans="1:1" ht="15.75" x14ac:dyDescent="0.2">
      <c r="A26" s="22" t="s">
        <v>189</v>
      </c>
    </row>
    <row r="27" spans="1:1" ht="15.75" x14ac:dyDescent="0.2">
      <c r="A27" s="22" t="s">
        <v>190</v>
      </c>
    </row>
    <row r="28" spans="1:1" ht="15.75" x14ac:dyDescent="0.2">
      <c r="A28" s="22" t="s">
        <v>191</v>
      </c>
    </row>
    <row r="29" spans="1:1" ht="15.75" x14ac:dyDescent="0.2">
      <c r="A29" s="22" t="s">
        <v>192</v>
      </c>
    </row>
    <row r="30" spans="1:1" ht="15.75" x14ac:dyDescent="0.2">
      <c r="A30" s="22" t="s">
        <v>193</v>
      </c>
    </row>
    <row r="31" spans="1:1" ht="15.75" x14ac:dyDescent="0.2">
      <c r="A31" s="22" t="s">
        <v>194</v>
      </c>
    </row>
    <row r="32" spans="1:1" ht="15.75" x14ac:dyDescent="0.2">
      <c r="A32" s="22" t="s">
        <v>195</v>
      </c>
    </row>
    <row r="33" spans="1:1" ht="15.75" x14ac:dyDescent="0.2">
      <c r="A33" s="22" t="s">
        <v>196</v>
      </c>
    </row>
    <row r="34" spans="1:1" ht="15.75" x14ac:dyDescent="0.2">
      <c r="A34" s="22" t="s">
        <v>197</v>
      </c>
    </row>
    <row r="35" spans="1:1" ht="15.75" customHeight="1" x14ac:dyDescent="0.2">
      <c r="A35" s="22" t="s">
        <v>198</v>
      </c>
    </row>
    <row r="36" spans="1:1" ht="15.75" x14ac:dyDescent="0.2">
      <c r="A36" s="22" t="s">
        <v>199</v>
      </c>
    </row>
    <row r="37" spans="1:1" ht="15.75" x14ac:dyDescent="0.2">
      <c r="A37" s="22" t="s">
        <v>200</v>
      </c>
    </row>
    <row r="38" spans="1:1" ht="15.75" x14ac:dyDescent="0.2">
      <c r="A38" s="22" t="s">
        <v>201</v>
      </c>
    </row>
    <row r="39" spans="1:1" ht="15.75" x14ac:dyDescent="0.2">
      <c r="A39" s="22" t="s">
        <v>202</v>
      </c>
    </row>
    <row r="40" spans="1:1" ht="15.75" x14ac:dyDescent="0.2">
      <c r="A40" s="22" t="s">
        <v>203</v>
      </c>
    </row>
    <row r="41" spans="1:1" ht="15.75" x14ac:dyDescent="0.2">
      <c r="A41" s="22" t="s">
        <v>204</v>
      </c>
    </row>
    <row r="42" spans="1:1" ht="15.75" x14ac:dyDescent="0.2">
      <c r="A42" s="22" t="s">
        <v>205</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281"/>
  <sheetViews>
    <sheetView topLeftCell="A270" workbookViewId="0">
      <selection activeCell="B284" sqref="B284"/>
    </sheetView>
  </sheetViews>
  <sheetFormatPr baseColWidth="10" defaultRowHeight="15" x14ac:dyDescent="0.25"/>
  <cols>
    <col min="1" max="1" width="6.75" style="31" customWidth="1"/>
    <col min="2" max="2" width="57.625" style="31" bestFit="1" customWidth="1"/>
    <col min="3" max="16384" width="11" style="31"/>
  </cols>
  <sheetData>
    <row r="1" spans="2:2" x14ac:dyDescent="0.25">
      <c r="B1" s="31" t="s">
        <v>465</v>
      </c>
    </row>
    <row r="2" spans="2:2" x14ac:dyDescent="0.25">
      <c r="B2" s="31" t="s">
        <v>464</v>
      </c>
    </row>
    <row r="3" spans="2:2" x14ac:dyDescent="0.25">
      <c r="B3" s="31" t="s">
        <v>463</v>
      </c>
    </row>
    <row r="4" spans="2:2" x14ac:dyDescent="0.25">
      <c r="B4" s="31" t="s">
        <v>462</v>
      </c>
    </row>
    <row r="5" spans="2:2" x14ac:dyDescent="0.25">
      <c r="B5" s="31" t="s">
        <v>461</v>
      </c>
    </row>
    <row r="6" spans="2:2" x14ac:dyDescent="0.25">
      <c r="B6" s="31" t="s">
        <v>460</v>
      </c>
    </row>
    <row r="7" spans="2:2" x14ac:dyDescent="0.25">
      <c r="B7" s="34" t="s">
        <v>485</v>
      </c>
    </row>
    <row r="8" spans="2:2" x14ac:dyDescent="0.25">
      <c r="B8" s="31" t="s">
        <v>459</v>
      </c>
    </row>
    <row r="9" spans="2:2" x14ac:dyDescent="0.25">
      <c r="B9" s="31" t="s">
        <v>458</v>
      </c>
    </row>
    <row r="10" spans="2:2" x14ac:dyDescent="0.25">
      <c r="B10" s="31" t="s">
        <v>206</v>
      </c>
    </row>
    <row r="11" spans="2:2" x14ac:dyDescent="0.25">
      <c r="B11" s="31" t="s">
        <v>39</v>
      </c>
    </row>
    <row r="12" spans="2:2" x14ac:dyDescent="0.25">
      <c r="B12" s="31" t="s">
        <v>40</v>
      </c>
    </row>
    <row r="13" spans="2:2" x14ac:dyDescent="0.25">
      <c r="B13" s="31" t="s">
        <v>457</v>
      </c>
    </row>
    <row r="14" spans="2:2" x14ac:dyDescent="0.25">
      <c r="B14" s="31" t="s">
        <v>456</v>
      </c>
    </row>
    <row r="15" spans="2:2" x14ac:dyDescent="0.25">
      <c r="B15" s="31" t="s">
        <v>455</v>
      </c>
    </row>
    <row r="16" spans="2:2" x14ac:dyDescent="0.25">
      <c r="B16" s="31" t="s">
        <v>454</v>
      </c>
    </row>
    <row r="17" spans="2:2" x14ac:dyDescent="0.25">
      <c r="B17" s="31" t="s">
        <v>453</v>
      </c>
    </row>
    <row r="18" spans="2:2" x14ac:dyDescent="0.25">
      <c r="B18" s="31" t="s">
        <v>452</v>
      </c>
    </row>
    <row r="19" spans="2:2" x14ac:dyDescent="0.25">
      <c r="B19" s="31" t="s">
        <v>451</v>
      </c>
    </row>
    <row r="20" spans="2:2" x14ac:dyDescent="0.25">
      <c r="B20" s="31" t="s">
        <v>450</v>
      </c>
    </row>
    <row r="21" spans="2:2" x14ac:dyDescent="0.25">
      <c r="B21" s="31" t="s">
        <v>449</v>
      </c>
    </row>
    <row r="22" spans="2:2" x14ac:dyDescent="0.25">
      <c r="B22" s="31" t="s">
        <v>448</v>
      </c>
    </row>
    <row r="23" spans="2:2" x14ac:dyDescent="0.25">
      <c r="B23" s="31" t="s">
        <v>207</v>
      </c>
    </row>
    <row r="24" spans="2:2" x14ac:dyDescent="0.25">
      <c r="B24" s="31" t="s">
        <v>447</v>
      </c>
    </row>
    <row r="25" spans="2:2" x14ac:dyDescent="0.25">
      <c r="B25" s="31" t="s">
        <v>446</v>
      </c>
    </row>
    <row r="26" spans="2:2" x14ac:dyDescent="0.25">
      <c r="B26" s="31" t="s">
        <v>445</v>
      </c>
    </row>
    <row r="27" spans="2:2" x14ac:dyDescent="0.25">
      <c r="B27" s="34" t="s">
        <v>471</v>
      </c>
    </row>
    <row r="28" spans="2:2" x14ac:dyDescent="0.25">
      <c r="B28" s="31" t="s">
        <v>443</v>
      </c>
    </row>
    <row r="29" spans="2:2" x14ac:dyDescent="0.25">
      <c r="B29" s="31" t="s">
        <v>442</v>
      </c>
    </row>
    <row r="30" spans="2:2" x14ac:dyDescent="0.25">
      <c r="B30" s="31" t="s">
        <v>441</v>
      </c>
    </row>
    <row r="31" spans="2:2" x14ac:dyDescent="0.25">
      <c r="B31" s="31" t="s">
        <v>444</v>
      </c>
    </row>
    <row r="32" spans="2:2" x14ac:dyDescent="0.25">
      <c r="B32" s="31" t="s">
        <v>38</v>
      </c>
    </row>
    <row r="33" spans="2:2" x14ac:dyDescent="0.25">
      <c r="B33" s="31" t="s">
        <v>440</v>
      </c>
    </row>
    <row r="34" spans="2:2" x14ac:dyDescent="0.25">
      <c r="B34" s="31" t="s">
        <v>439</v>
      </c>
    </row>
    <row r="35" spans="2:2" x14ac:dyDescent="0.25">
      <c r="B35" s="31" t="s">
        <v>438</v>
      </c>
    </row>
    <row r="36" spans="2:2" x14ac:dyDescent="0.25">
      <c r="B36" s="31" t="s">
        <v>437</v>
      </c>
    </row>
    <row r="37" spans="2:2" x14ac:dyDescent="0.25">
      <c r="B37" s="34" t="s">
        <v>474</v>
      </c>
    </row>
    <row r="38" spans="2:2" x14ac:dyDescent="0.25">
      <c r="B38" s="31" t="s">
        <v>436</v>
      </c>
    </row>
    <row r="39" spans="2:2" x14ac:dyDescent="0.25">
      <c r="B39" s="34" t="s">
        <v>478</v>
      </c>
    </row>
    <row r="40" spans="2:2" x14ac:dyDescent="0.25">
      <c r="B40" s="31" t="s">
        <v>435</v>
      </c>
    </row>
    <row r="41" spans="2:2" x14ac:dyDescent="0.25">
      <c r="B41" s="34" t="s">
        <v>486</v>
      </c>
    </row>
    <row r="42" spans="2:2" x14ac:dyDescent="0.25">
      <c r="B42" s="31" t="s">
        <v>434</v>
      </c>
    </row>
    <row r="43" spans="2:2" x14ac:dyDescent="0.25">
      <c r="B43" s="31" t="s">
        <v>433</v>
      </c>
    </row>
    <row r="44" spans="2:2" x14ac:dyDescent="0.25">
      <c r="B44" s="31" t="s">
        <v>37</v>
      </c>
    </row>
    <row r="45" spans="2:2" x14ac:dyDescent="0.25">
      <c r="B45" s="31" t="s">
        <v>432</v>
      </c>
    </row>
    <row r="46" spans="2:2" x14ac:dyDescent="0.25">
      <c r="B46" s="31" t="s">
        <v>431</v>
      </c>
    </row>
    <row r="47" spans="2:2" x14ac:dyDescent="0.25">
      <c r="B47" s="31" t="s">
        <v>430</v>
      </c>
    </row>
    <row r="48" spans="2:2" x14ac:dyDescent="0.25">
      <c r="B48" s="31" t="s">
        <v>429</v>
      </c>
    </row>
    <row r="49" spans="2:2" x14ac:dyDescent="0.25">
      <c r="B49" s="31" t="s">
        <v>428</v>
      </c>
    </row>
    <row r="50" spans="2:2" x14ac:dyDescent="0.25">
      <c r="B50" s="31" t="s">
        <v>427</v>
      </c>
    </row>
    <row r="51" spans="2:2" x14ac:dyDescent="0.25">
      <c r="B51" s="31" t="s">
        <v>426</v>
      </c>
    </row>
    <row r="52" spans="2:2" x14ac:dyDescent="0.25">
      <c r="B52" s="31" t="s">
        <v>425</v>
      </c>
    </row>
    <row r="53" spans="2:2" x14ac:dyDescent="0.25">
      <c r="B53" s="31" t="s">
        <v>424</v>
      </c>
    </row>
    <row r="54" spans="2:2" x14ac:dyDescent="0.25">
      <c r="B54" s="31" t="s">
        <v>423</v>
      </c>
    </row>
    <row r="55" spans="2:2" x14ac:dyDescent="0.25">
      <c r="B55" s="31" t="s">
        <v>422</v>
      </c>
    </row>
    <row r="56" spans="2:2" x14ac:dyDescent="0.25">
      <c r="B56" s="31" t="s">
        <v>421</v>
      </c>
    </row>
    <row r="57" spans="2:2" x14ac:dyDescent="0.25">
      <c r="B57" s="31" t="s">
        <v>420</v>
      </c>
    </row>
    <row r="58" spans="2:2" x14ac:dyDescent="0.25">
      <c r="B58" s="31" t="s">
        <v>419</v>
      </c>
    </row>
    <row r="59" spans="2:2" x14ac:dyDescent="0.25">
      <c r="B59" s="34" t="s">
        <v>473</v>
      </c>
    </row>
    <row r="60" spans="2:2" x14ac:dyDescent="0.25">
      <c r="B60" s="31" t="s">
        <v>36</v>
      </c>
    </row>
    <row r="61" spans="2:2" x14ac:dyDescent="0.25">
      <c r="B61" s="31" t="s">
        <v>35</v>
      </c>
    </row>
    <row r="62" spans="2:2" x14ac:dyDescent="0.25">
      <c r="B62" s="34" t="s">
        <v>487</v>
      </c>
    </row>
    <row r="63" spans="2:2" x14ac:dyDescent="0.25">
      <c r="B63" s="34" t="s">
        <v>488</v>
      </c>
    </row>
    <row r="64" spans="2:2" x14ac:dyDescent="0.25">
      <c r="B64" s="34" t="s">
        <v>483</v>
      </c>
    </row>
    <row r="65" spans="2:2" x14ac:dyDescent="0.25">
      <c r="B65" s="31" t="s">
        <v>418</v>
      </c>
    </row>
    <row r="66" spans="2:2" x14ac:dyDescent="0.25">
      <c r="B66" s="31" t="s">
        <v>34</v>
      </c>
    </row>
    <row r="67" spans="2:2" x14ac:dyDescent="0.25">
      <c r="B67" s="31" t="s">
        <v>33</v>
      </c>
    </row>
    <row r="68" spans="2:2" x14ac:dyDescent="0.25">
      <c r="B68" s="31" t="s">
        <v>32</v>
      </c>
    </row>
    <row r="69" spans="2:2" x14ac:dyDescent="0.25">
      <c r="B69" s="31" t="s">
        <v>30</v>
      </c>
    </row>
    <row r="70" spans="2:2" x14ac:dyDescent="0.25">
      <c r="B70" s="31" t="s">
        <v>31</v>
      </c>
    </row>
    <row r="71" spans="2:2" x14ac:dyDescent="0.25">
      <c r="B71" s="31" t="s">
        <v>417</v>
      </c>
    </row>
    <row r="72" spans="2:2" x14ac:dyDescent="0.25">
      <c r="B72" s="34" t="s">
        <v>489</v>
      </c>
    </row>
    <row r="73" spans="2:2" x14ac:dyDescent="0.25">
      <c r="B73" s="31" t="s">
        <v>416</v>
      </c>
    </row>
    <row r="74" spans="2:2" x14ac:dyDescent="0.25">
      <c r="B74" s="31" t="s">
        <v>208</v>
      </c>
    </row>
    <row r="75" spans="2:2" x14ac:dyDescent="0.25">
      <c r="B75" s="31" t="s">
        <v>415</v>
      </c>
    </row>
    <row r="76" spans="2:2" x14ac:dyDescent="0.25">
      <c r="B76" s="34" t="s">
        <v>475</v>
      </c>
    </row>
    <row r="77" spans="2:2" x14ac:dyDescent="0.25">
      <c r="B77" s="31" t="s">
        <v>414</v>
      </c>
    </row>
    <row r="78" spans="2:2" x14ac:dyDescent="0.25">
      <c r="B78" s="31" t="s">
        <v>413</v>
      </c>
    </row>
    <row r="79" spans="2:2" x14ac:dyDescent="0.25">
      <c r="B79" s="31" t="s">
        <v>412</v>
      </c>
    </row>
    <row r="80" spans="2:2" x14ac:dyDescent="0.25">
      <c r="B80" s="31" t="s">
        <v>411</v>
      </c>
    </row>
    <row r="81" spans="2:2" x14ac:dyDescent="0.25">
      <c r="B81" s="31" t="s">
        <v>29</v>
      </c>
    </row>
    <row r="82" spans="2:2" x14ac:dyDescent="0.25">
      <c r="B82" s="31" t="s">
        <v>410</v>
      </c>
    </row>
    <row r="83" spans="2:2" x14ac:dyDescent="0.25">
      <c r="B83" s="31" t="s">
        <v>409</v>
      </c>
    </row>
    <row r="84" spans="2:2" x14ac:dyDescent="0.25">
      <c r="B84" s="31" t="s">
        <v>28</v>
      </c>
    </row>
    <row r="85" spans="2:2" x14ac:dyDescent="0.25">
      <c r="B85" s="31" t="s">
        <v>408</v>
      </c>
    </row>
    <row r="86" spans="2:2" x14ac:dyDescent="0.25">
      <c r="B86" s="31" t="s">
        <v>407</v>
      </c>
    </row>
    <row r="87" spans="2:2" x14ac:dyDescent="0.25">
      <c r="B87" s="31" t="s">
        <v>406</v>
      </c>
    </row>
    <row r="88" spans="2:2" x14ac:dyDescent="0.25">
      <c r="B88" s="31" t="s">
        <v>405</v>
      </c>
    </row>
    <row r="89" spans="2:2" x14ac:dyDescent="0.25">
      <c r="B89" s="31" t="s">
        <v>404</v>
      </c>
    </row>
    <row r="90" spans="2:2" x14ac:dyDescent="0.25">
      <c r="B90" s="31" t="s">
        <v>403</v>
      </c>
    </row>
    <row r="91" spans="2:2" x14ac:dyDescent="0.25">
      <c r="B91" s="31" t="s">
        <v>402</v>
      </c>
    </row>
    <row r="92" spans="2:2" x14ac:dyDescent="0.25">
      <c r="B92" s="31" t="s">
        <v>401</v>
      </c>
    </row>
    <row r="93" spans="2:2" x14ac:dyDescent="0.25">
      <c r="B93" s="31" t="s">
        <v>400</v>
      </c>
    </row>
    <row r="94" spans="2:2" x14ac:dyDescent="0.25">
      <c r="B94" s="31" t="s">
        <v>399</v>
      </c>
    </row>
    <row r="95" spans="2:2" x14ac:dyDescent="0.25">
      <c r="B95" s="34" t="s">
        <v>490</v>
      </c>
    </row>
    <row r="96" spans="2:2" x14ac:dyDescent="0.25">
      <c r="B96" s="31" t="s">
        <v>398</v>
      </c>
    </row>
    <row r="97" spans="2:2" x14ac:dyDescent="0.25">
      <c r="B97" s="31" t="s">
        <v>397</v>
      </c>
    </row>
    <row r="98" spans="2:2" x14ac:dyDescent="0.25">
      <c r="B98" s="31" t="s">
        <v>396</v>
      </c>
    </row>
    <row r="99" spans="2:2" x14ac:dyDescent="0.25">
      <c r="B99" s="31" t="s">
        <v>395</v>
      </c>
    </row>
    <row r="100" spans="2:2" x14ac:dyDescent="0.25">
      <c r="B100" s="31" t="s">
        <v>394</v>
      </c>
    </row>
    <row r="101" spans="2:2" x14ac:dyDescent="0.25">
      <c r="B101" s="31" t="s">
        <v>393</v>
      </c>
    </row>
    <row r="102" spans="2:2" x14ac:dyDescent="0.25">
      <c r="B102" s="31" t="s">
        <v>27</v>
      </c>
    </row>
    <row r="103" spans="2:2" x14ac:dyDescent="0.25">
      <c r="B103" s="31" t="s">
        <v>392</v>
      </c>
    </row>
    <row r="104" spans="2:2" x14ac:dyDescent="0.25">
      <c r="B104" s="31" t="s">
        <v>391</v>
      </c>
    </row>
    <row r="105" spans="2:2" x14ac:dyDescent="0.25">
      <c r="B105" s="31" t="s">
        <v>390</v>
      </c>
    </row>
    <row r="106" spans="2:2" x14ac:dyDescent="0.25">
      <c r="B106" s="31" t="s">
        <v>389</v>
      </c>
    </row>
    <row r="107" spans="2:2" x14ac:dyDescent="0.25">
      <c r="B107" s="31" t="s">
        <v>388</v>
      </c>
    </row>
    <row r="108" spans="2:2" x14ac:dyDescent="0.25">
      <c r="B108" s="31" t="s">
        <v>387</v>
      </c>
    </row>
    <row r="109" spans="2:2" x14ac:dyDescent="0.25">
      <c r="B109" s="31" t="s">
        <v>386</v>
      </c>
    </row>
    <row r="110" spans="2:2" x14ac:dyDescent="0.25">
      <c r="B110" s="31" t="s">
        <v>385</v>
      </c>
    </row>
    <row r="111" spans="2:2" x14ac:dyDescent="0.25">
      <c r="B111" s="34" t="s">
        <v>467</v>
      </c>
    </row>
    <row r="112" spans="2:2" x14ac:dyDescent="0.25">
      <c r="B112" s="31" t="s">
        <v>384</v>
      </c>
    </row>
    <row r="113" spans="2:2" x14ac:dyDescent="0.25">
      <c r="B113" s="31" t="s">
        <v>383</v>
      </c>
    </row>
    <row r="114" spans="2:2" x14ac:dyDescent="0.25">
      <c r="B114" s="31" t="s">
        <v>382</v>
      </c>
    </row>
    <row r="115" spans="2:2" x14ac:dyDescent="0.25">
      <c r="B115" s="31" t="s">
        <v>381</v>
      </c>
    </row>
    <row r="116" spans="2:2" x14ac:dyDescent="0.25">
      <c r="B116" s="31" t="s">
        <v>380</v>
      </c>
    </row>
    <row r="117" spans="2:2" x14ac:dyDescent="0.25">
      <c r="B117" s="31" t="s">
        <v>379</v>
      </c>
    </row>
    <row r="118" spans="2:2" x14ac:dyDescent="0.25">
      <c r="B118" s="31" t="s">
        <v>378</v>
      </c>
    </row>
    <row r="119" spans="2:2" x14ac:dyDescent="0.25">
      <c r="B119" s="31" t="s">
        <v>377</v>
      </c>
    </row>
    <row r="120" spans="2:2" x14ac:dyDescent="0.25">
      <c r="B120" s="31" t="s">
        <v>376</v>
      </c>
    </row>
    <row r="121" spans="2:2" x14ac:dyDescent="0.25">
      <c r="B121" s="34" t="s">
        <v>480</v>
      </c>
    </row>
    <row r="122" spans="2:2" x14ac:dyDescent="0.25">
      <c r="B122" s="31" t="s">
        <v>375</v>
      </c>
    </row>
    <row r="123" spans="2:2" x14ac:dyDescent="0.25">
      <c r="B123" s="31" t="s">
        <v>374</v>
      </c>
    </row>
    <row r="124" spans="2:2" x14ac:dyDescent="0.25">
      <c r="B124" s="31" t="s">
        <v>26</v>
      </c>
    </row>
    <row r="125" spans="2:2" x14ac:dyDescent="0.25">
      <c r="B125" s="31" t="s">
        <v>373</v>
      </c>
    </row>
    <row r="126" spans="2:2" x14ac:dyDescent="0.25">
      <c r="B126" s="31" t="s">
        <v>372</v>
      </c>
    </row>
    <row r="127" spans="2:2" x14ac:dyDescent="0.25">
      <c r="B127" s="31" t="s">
        <v>25</v>
      </c>
    </row>
    <row r="128" spans="2:2" x14ac:dyDescent="0.25">
      <c r="B128" s="31" t="s">
        <v>371</v>
      </c>
    </row>
    <row r="129" spans="2:2" x14ac:dyDescent="0.25">
      <c r="B129" s="31" t="s">
        <v>370</v>
      </c>
    </row>
    <row r="130" spans="2:2" x14ac:dyDescent="0.25">
      <c r="B130" s="31" t="s">
        <v>369</v>
      </c>
    </row>
    <row r="131" spans="2:2" x14ac:dyDescent="0.25">
      <c r="B131" s="31" t="s">
        <v>368</v>
      </c>
    </row>
    <row r="132" spans="2:2" x14ac:dyDescent="0.25">
      <c r="B132" s="31" t="s">
        <v>367</v>
      </c>
    </row>
    <row r="133" spans="2:2" x14ac:dyDescent="0.25">
      <c r="B133" s="31" t="s">
        <v>366</v>
      </c>
    </row>
    <row r="134" spans="2:2" x14ac:dyDescent="0.25">
      <c r="B134" s="31" t="s">
        <v>365</v>
      </c>
    </row>
    <row r="135" spans="2:2" x14ac:dyDescent="0.25">
      <c r="B135" s="34" t="s">
        <v>479</v>
      </c>
    </row>
    <row r="136" spans="2:2" x14ac:dyDescent="0.25">
      <c r="B136" s="31" t="s">
        <v>364</v>
      </c>
    </row>
    <row r="137" spans="2:2" x14ac:dyDescent="0.25">
      <c r="B137" s="31" t="s">
        <v>363</v>
      </c>
    </row>
    <row r="138" spans="2:2" x14ac:dyDescent="0.25">
      <c r="B138" s="31" t="s">
        <v>362</v>
      </c>
    </row>
    <row r="139" spans="2:2" x14ac:dyDescent="0.25">
      <c r="B139" s="31" t="s">
        <v>361</v>
      </c>
    </row>
    <row r="140" spans="2:2" x14ac:dyDescent="0.25">
      <c r="B140" s="31" t="s">
        <v>360</v>
      </c>
    </row>
    <row r="141" spans="2:2" x14ac:dyDescent="0.25">
      <c r="B141" s="31" t="s">
        <v>359</v>
      </c>
    </row>
    <row r="142" spans="2:2" x14ac:dyDescent="0.25">
      <c r="B142" s="31" t="s">
        <v>358</v>
      </c>
    </row>
    <row r="143" spans="2:2" x14ac:dyDescent="0.25">
      <c r="B143" s="31" t="s">
        <v>24</v>
      </c>
    </row>
    <row r="144" spans="2:2" x14ac:dyDescent="0.25">
      <c r="B144" s="31" t="s">
        <v>357</v>
      </c>
    </row>
    <row r="145" spans="2:2" x14ac:dyDescent="0.25">
      <c r="B145" s="31" t="s">
        <v>356</v>
      </c>
    </row>
    <row r="146" spans="2:2" x14ac:dyDescent="0.25">
      <c r="B146" s="31" t="s">
        <v>355</v>
      </c>
    </row>
    <row r="147" spans="2:2" x14ac:dyDescent="0.25">
      <c r="B147" s="31" t="s">
        <v>354</v>
      </c>
    </row>
    <row r="148" spans="2:2" x14ac:dyDescent="0.25">
      <c r="B148" s="31" t="s">
        <v>23</v>
      </c>
    </row>
    <row r="149" spans="2:2" x14ac:dyDescent="0.25">
      <c r="B149" s="31" t="s">
        <v>353</v>
      </c>
    </row>
    <row r="150" spans="2:2" x14ac:dyDescent="0.25">
      <c r="B150" s="31" t="s">
        <v>352</v>
      </c>
    </row>
    <row r="151" spans="2:2" x14ac:dyDescent="0.25">
      <c r="B151" s="31" t="s">
        <v>351</v>
      </c>
    </row>
    <row r="152" spans="2:2" x14ac:dyDescent="0.25">
      <c r="B152" s="31" t="s">
        <v>350</v>
      </c>
    </row>
    <row r="153" spans="2:2" x14ac:dyDescent="0.25">
      <c r="B153" s="31" t="s">
        <v>349</v>
      </c>
    </row>
    <row r="154" spans="2:2" x14ac:dyDescent="0.25">
      <c r="B154" s="31" t="s">
        <v>348</v>
      </c>
    </row>
    <row r="155" spans="2:2" x14ac:dyDescent="0.25">
      <c r="B155" s="31" t="s">
        <v>347</v>
      </c>
    </row>
    <row r="156" spans="2:2" x14ac:dyDescent="0.25">
      <c r="B156" s="31" t="s">
        <v>346</v>
      </c>
    </row>
    <row r="157" spans="2:2" x14ac:dyDescent="0.25">
      <c r="B157" s="31" t="s">
        <v>345</v>
      </c>
    </row>
    <row r="158" spans="2:2" x14ac:dyDescent="0.25">
      <c r="B158" s="34" t="s">
        <v>481</v>
      </c>
    </row>
    <row r="159" spans="2:2" x14ac:dyDescent="0.25">
      <c r="B159" s="31" t="s">
        <v>344</v>
      </c>
    </row>
    <row r="160" spans="2:2" x14ac:dyDescent="0.25">
      <c r="B160" s="34" t="s">
        <v>491</v>
      </c>
    </row>
    <row r="161" spans="2:2" x14ac:dyDescent="0.25">
      <c r="B161" s="31" t="s">
        <v>343</v>
      </c>
    </row>
    <row r="162" spans="2:2" x14ac:dyDescent="0.25">
      <c r="B162" s="31" t="s">
        <v>342</v>
      </c>
    </row>
    <row r="163" spans="2:2" x14ac:dyDescent="0.25">
      <c r="B163" s="31" t="s">
        <v>341</v>
      </c>
    </row>
    <row r="164" spans="2:2" x14ac:dyDescent="0.25">
      <c r="B164" s="31" t="s">
        <v>340</v>
      </c>
    </row>
    <row r="165" spans="2:2" x14ac:dyDescent="0.25">
      <c r="B165" s="31" t="s">
        <v>339</v>
      </c>
    </row>
    <row r="166" spans="2:2" x14ac:dyDescent="0.25">
      <c r="B166" s="31" t="s">
        <v>338</v>
      </c>
    </row>
    <row r="167" spans="2:2" x14ac:dyDescent="0.25">
      <c r="B167" s="31" t="s">
        <v>337</v>
      </c>
    </row>
    <row r="168" spans="2:2" x14ac:dyDescent="0.25">
      <c r="B168" s="31" t="s">
        <v>336</v>
      </c>
    </row>
    <row r="169" spans="2:2" x14ac:dyDescent="0.25">
      <c r="B169" s="31" t="s">
        <v>22</v>
      </c>
    </row>
    <row r="170" spans="2:2" x14ac:dyDescent="0.25">
      <c r="B170" s="31" t="s">
        <v>335</v>
      </c>
    </row>
    <row r="171" spans="2:2" x14ac:dyDescent="0.25">
      <c r="B171" s="31" t="s">
        <v>334</v>
      </c>
    </row>
    <row r="172" spans="2:2" x14ac:dyDescent="0.25">
      <c r="B172" s="31" t="s">
        <v>333</v>
      </c>
    </row>
    <row r="173" spans="2:2" x14ac:dyDescent="0.25">
      <c r="B173" s="31" t="s">
        <v>332</v>
      </c>
    </row>
    <row r="174" spans="2:2" x14ac:dyDescent="0.25">
      <c r="B174" s="31" t="s">
        <v>331</v>
      </c>
    </row>
    <row r="175" spans="2:2" x14ac:dyDescent="0.25">
      <c r="B175" s="34" t="s">
        <v>469</v>
      </c>
    </row>
    <row r="176" spans="2:2" x14ac:dyDescent="0.25">
      <c r="B176" s="34" t="s">
        <v>476</v>
      </c>
    </row>
    <row r="177" spans="2:2" x14ac:dyDescent="0.25">
      <c r="B177" s="31" t="s">
        <v>330</v>
      </c>
    </row>
    <row r="178" spans="2:2" x14ac:dyDescent="0.25">
      <c r="B178" s="31" t="s">
        <v>329</v>
      </c>
    </row>
    <row r="179" spans="2:2" x14ac:dyDescent="0.25">
      <c r="B179" s="31" t="s">
        <v>328</v>
      </c>
    </row>
    <row r="180" spans="2:2" x14ac:dyDescent="0.25">
      <c r="B180" s="31" t="s">
        <v>327</v>
      </c>
    </row>
    <row r="181" spans="2:2" x14ac:dyDescent="0.25">
      <c r="B181" s="31" t="s">
        <v>326</v>
      </c>
    </row>
    <row r="182" spans="2:2" x14ac:dyDescent="0.25">
      <c r="B182" s="31" t="s">
        <v>325</v>
      </c>
    </row>
    <row r="183" spans="2:2" x14ac:dyDescent="0.25">
      <c r="B183" s="31" t="s">
        <v>324</v>
      </c>
    </row>
    <row r="184" spans="2:2" x14ac:dyDescent="0.25">
      <c r="B184" s="31" t="s">
        <v>323</v>
      </c>
    </row>
    <row r="185" spans="2:2" x14ac:dyDescent="0.25">
      <c r="B185" s="31" t="s">
        <v>322</v>
      </c>
    </row>
    <row r="186" spans="2:2" x14ac:dyDescent="0.25">
      <c r="B186" s="34" t="s">
        <v>492</v>
      </c>
    </row>
    <row r="187" spans="2:2" x14ac:dyDescent="0.25">
      <c r="B187" s="31" t="s">
        <v>321</v>
      </c>
    </row>
    <row r="188" spans="2:2" x14ac:dyDescent="0.25">
      <c r="B188" s="31" t="s">
        <v>21</v>
      </c>
    </row>
    <row r="189" spans="2:2" x14ac:dyDescent="0.25">
      <c r="B189" s="34" t="s">
        <v>493</v>
      </c>
    </row>
    <row r="190" spans="2:2" x14ac:dyDescent="0.25">
      <c r="B190" s="31" t="s">
        <v>320</v>
      </c>
    </row>
    <row r="191" spans="2:2" x14ac:dyDescent="0.25">
      <c r="B191" s="31" t="s">
        <v>319</v>
      </c>
    </row>
    <row r="192" spans="2:2" x14ac:dyDescent="0.25">
      <c r="B192" s="31" t="s">
        <v>318</v>
      </c>
    </row>
    <row r="193" spans="2:2" x14ac:dyDescent="0.25">
      <c r="B193" s="31" t="s">
        <v>317</v>
      </c>
    </row>
    <row r="194" spans="2:2" x14ac:dyDescent="0.25">
      <c r="B194" s="31" t="s">
        <v>316</v>
      </c>
    </row>
    <row r="195" spans="2:2" x14ac:dyDescent="0.25">
      <c r="B195" s="31" t="s">
        <v>315</v>
      </c>
    </row>
    <row r="196" spans="2:2" x14ac:dyDescent="0.25">
      <c r="B196" s="31" t="s">
        <v>314</v>
      </c>
    </row>
    <row r="197" spans="2:2" x14ac:dyDescent="0.25">
      <c r="B197" s="31" t="s">
        <v>313</v>
      </c>
    </row>
    <row r="198" spans="2:2" x14ac:dyDescent="0.25">
      <c r="B198" s="31" t="s">
        <v>20</v>
      </c>
    </row>
    <row r="199" spans="2:2" x14ac:dyDescent="0.25">
      <c r="B199" s="31" t="s">
        <v>312</v>
      </c>
    </row>
    <row r="200" spans="2:2" x14ac:dyDescent="0.25">
      <c r="B200" s="34" t="s">
        <v>472</v>
      </c>
    </row>
    <row r="201" spans="2:2" x14ac:dyDescent="0.25">
      <c r="B201" s="31" t="s">
        <v>311</v>
      </c>
    </row>
    <row r="202" spans="2:2" x14ac:dyDescent="0.25">
      <c r="B202" s="31" t="s">
        <v>310</v>
      </c>
    </row>
    <row r="203" spans="2:2" x14ac:dyDescent="0.25">
      <c r="B203" s="31" t="s">
        <v>309</v>
      </c>
    </row>
    <row r="204" spans="2:2" x14ac:dyDescent="0.25">
      <c r="B204" s="31" t="s">
        <v>19</v>
      </c>
    </row>
    <row r="205" spans="2:2" x14ac:dyDescent="0.25">
      <c r="B205" s="31" t="s">
        <v>18</v>
      </c>
    </row>
    <row r="206" spans="2:2" x14ac:dyDescent="0.25">
      <c r="B206" s="32" t="s">
        <v>308</v>
      </c>
    </row>
    <row r="207" spans="2:2" x14ac:dyDescent="0.25">
      <c r="B207" s="31" t="s">
        <v>307</v>
      </c>
    </row>
    <row r="208" spans="2:2" x14ac:dyDescent="0.25">
      <c r="B208" s="31" t="s">
        <v>17</v>
      </c>
    </row>
    <row r="209" spans="2:2" x14ac:dyDescent="0.25">
      <c r="B209" s="31" t="s">
        <v>306</v>
      </c>
    </row>
    <row r="210" spans="2:2" x14ac:dyDescent="0.25">
      <c r="B210" s="31" t="s">
        <v>305</v>
      </c>
    </row>
    <row r="211" spans="2:2" x14ac:dyDescent="0.25">
      <c r="B211" s="31" t="s">
        <v>304</v>
      </c>
    </row>
    <row r="212" spans="2:2" x14ac:dyDescent="0.25">
      <c r="B212" s="31" t="s">
        <v>303</v>
      </c>
    </row>
    <row r="213" spans="2:2" x14ac:dyDescent="0.25">
      <c r="B213" s="31" t="s">
        <v>302</v>
      </c>
    </row>
    <row r="214" spans="2:2" x14ac:dyDescent="0.25">
      <c r="B214" s="31" t="s">
        <v>301</v>
      </c>
    </row>
    <row r="215" spans="2:2" x14ac:dyDescent="0.25">
      <c r="B215" s="31" t="s">
        <v>16</v>
      </c>
    </row>
    <row r="216" spans="2:2" x14ac:dyDescent="0.25">
      <c r="B216" s="31" t="s">
        <v>300</v>
      </c>
    </row>
    <row r="217" spans="2:2" x14ac:dyDescent="0.25">
      <c r="B217" s="31" t="s">
        <v>299</v>
      </c>
    </row>
    <row r="218" spans="2:2" x14ac:dyDescent="0.25">
      <c r="B218" s="31" t="s">
        <v>298</v>
      </c>
    </row>
    <row r="219" spans="2:2" x14ac:dyDescent="0.25">
      <c r="B219" s="31" t="s">
        <v>297</v>
      </c>
    </row>
    <row r="220" spans="2:2" x14ac:dyDescent="0.25">
      <c r="B220" s="31" t="s">
        <v>296</v>
      </c>
    </row>
    <row r="221" spans="2:2" x14ac:dyDescent="0.25">
      <c r="B221" s="34" t="s">
        <v>477</v>
      </c>
    </row>
    <row r="222" spans="2:2" x14ac:dyDescent="0.25">
      <c r="B222" s="34" t="s">
        <v>482</v>
      </c>
    </row>
    <row r="223" spans="2:2" x14ac:dyDescent="0.25">
      <c r="B223" s="31" t="s">
        <v>209</v>
      </c>
    </row>
    <row r="224" spans="2:2" x14ac:dyDescent="0.25">
      <c r="B224" s="31" t="s">
        <v>295</v>
      </c>
    </row>
    <row r="225" spans="2:2" x14ac:dyDescent="0.25">
      <c r="B225" s="31" t="s">
        <v>294</v>
      </c>
    </row>
    <row r="226" spans="2:2" x14ac:dyDescent="0.25">
      <c r="B226" s="31" t="s">
        <v>293</v>
      </c>
    </row>
    <row r="227" spans="2:2" x14ac:dyDescent="0.25">
      <c r="B227" s="31" t="s">
        <v>292</v>
      </c>
    </row>
    <row r="228" spans="2:2" x14ac:dyDescent="0.25">
      <c r="B228" s="31" t="s">
        <v>291</v>
      </c>
    </row>
    <row r="229" spans="2:2" x14ac:dyDescent="0.25">
      <c r="B229" s="31" t="s">
        <v>290</v>
      </c>
    </row>
    <row r="230" spans="2:2" x14ac:dyDescent="0.25">
      <c r="B230" s="31" t="s">
        <v>15</v>
      </c>
    </row>
    <row r="231" spans="2:2" x14ac:dyDescent="0.25">
      <c r="B231" s="31" t="s">
        <v>289</v>
      </c>
    </row>
    <row r="232" spans="2:2" x14ac:dyDescent="0.25">
      <c r="B232" s="31" t="s">
        <v>288</v>
      </c>
    </row>
    <row r="233" spans="2:2" x14ac:dyDescent="0.25">
      <c r="B233" s="31" t="s">
        <v>287</v>
      </c>
    </row>
    <row r="234" spans="2:2" x14ac:dyDescent="0.25">
      <c r="B234" s="31" t="s">
        <v>286</v>
      </c>
    </row>
    <row r="235" spans="2:2" x14ac:dyDescent="0.25">
      <c r="B235" s="31" t="s">
        <v>14</v>
      </c>
    </row>
    <row r="236" spans="2:2" x14ac:dyDescent="0.25">
      <c r="B236" s="31" t="s">
        <v>285</v>
      </c>
    </row>
    <row r="237" spans="2:2" x14ac:dyDescent="0.25">
      <c r="B237" s="31" t="s">
        <v>13</v>
      </c>
    </row>
    <row r="238" spans="2:2" x14ac:dyDescent="0.25">
      <c r="B238" s="31" t="s">
        <v>284</v>
      </c>
    </row>
    <row r="239" spans="2:2" x14ac:dyDescent="0.25">
      <c r="B239" s="31" t="s">
        <v>283</v>
      </c>
    </row>
    <row r="240" spans="2:2" x14ac:dyDescent="0.25">
      <c r="B240" s="31" t="s">
        <v>12</v>
      </c>
    </row>
    <row r="241" spans="2:2" x14ac:dyDescent="0.25">
      <c r="B241" s="31" t="s">
        <v>282</v>
      </c>
    </row>
    <row r="242" spans="2:2" x14ac:dyDescent="0.25">
      <c r="B242" s="31" t="s">
        <v>281</v>
      </c>
    </row>
    <row r="243" spans="2:2" x14ac:dyDescent="0.25">
      <c r="B243" s="31" t="s">
        <v>280</v>
      </c>
    </row>
    <row r="244" spans="2:2" x14ac:dyDescent="0.25">
      <c r="B244" s="31" t="s">
        <v>279</v>
      </c>
    </row>
    <row r="245" spans="2:2" x14ac:dyDescent="0.25">
      <c r="B245" s="31" t="s">
        <v>278</v>
      </c>
    </row>
    <row r="246" spans="2:2" x14ac:dyDescent="0.25">
      <c r="B246" s="31" t="s">
        <v>277</v>
      </c>
    </row>
    <row r="247" spans="2:2" x14ac:dyDescent="0.25">
      <c r="B247" s="31" t="s">
        <v>276</v>
      </c>
    </row>
    <row r="248" spans="2:2" x14ac:dyDescent="0.25">
      <c r="B248" s="31" t="s">
        <v>11</v>
      </c>
    </row>
    <row r="249" spans="2:2" x14ac:dyDescent="0.25">
      <c r="B249" s="31" t="s">
        <v>275</v>
      </c>
    </row>
    <row r="250" spans="2:2" x14ac:dyDescent="0.25">
      <c r="B250" s="34" t="s">
        <v>494</v>
      </c>
    </row>
    <row r="251" spans="2:2" x14ac:dyDescent="0.25">
      <c r="B251" s="31" t="s">
        <v>274</v>
      </c>
    </row>
    <row r="252" spans="2:2" x14ac:dyDescent="0.25">
      <c r="B252" s="34" t="s">
        <v>495</v>
      </c>
    </row>
    <row r="253" spans="2:2" x14ac:dyDescent="0.25">
      <c r="B253" s="34" t="s">
        <v>468</v>
      </c>
    </row>
    <row r="254" spans="2:2" x14ac:dyDescent="0.25">
      <c r="B254" s="31" t="s">
        <v>273</v>
      </c>
    </row>
    <row r="255" spans="2:2" x14ac:dyDescent="0.25">
      <c r="B255" s="31" t="s">
        <v>272</v>
      </c>
    </row>
    <row r="256" spans="2:2" x14ac:dyDescent="0.25">
      <c r="B256" s="34" t="s">
        <v>496</v>
      </c>
    </row>
    <row r="257" spans="2:2" x14ac:dyDescent="0.25">
      <c r="B257" s="31" t="s">
        <v>271</v>
      </c>
    </row>
    <row r="258" spans="2:2" x14ac:dyDescent="0.25">
      <c r="B258" s="31" t="s">
        <v>270</v>
      </c>
    </row>
    <row r="259" spans="2:2" x14ac:dyDescent="0.25">
      <c r="B259" s="34" t="s">
        <v>497</v>
      </c>
    </row>
    <row r="260" spans="2:2" x14ac:dyDescent="0.25">
      <c r="B260" s="31" t="s">
        <v>210</v>
      </c>
    </row>
    <row r="261" spans="2:2" x14ac:dyDescent="0.25">
      <c r="B261" s="31" t="s">
        <v>269</v>
      </c>
    </row>
    <row r="262" spans="2:2" x14ac:dyDescent="0.25">
      <c r="B262" s="31" t="s">
        <v>268</v>
      </c>
    </row>
    <row r="263" spans="2:2" x14ac:dyDescent="0.25">
      <c r="B263" s="31" t="s">
        <v>267</v>
      </c>
    </row>
    <row r="264" spans="2:2" x14ac:dyDescent="0.25">
      <c r="B264" s="31" t="s">
        <v>266</v>
      </c>
    </row>
    <row r="265" spans="2:2" x14ac:dyDescent="0.25">
      <c r="B265" s="34" t="s">
        <v>498</v>
      </c>
    </row>
    <row r="266" spans="2:2" x14ac:dyDescent="0.25">
      <c r="B266" s="31" t="s">
        <v>265</v>
      </c>
    </row>
    <row r="267" spans="2:2" x14ac:dyDescent="0.25">
      <c r="B267" s="34" t="s">
        <v>470</v>
      </c>
    </row>
    <row r="268" spans="2:2" x14ac:dyDescent="0.25">
      <c r="B268" s="31" t="s">
        <v>264</v>
      </c>
    </row>
    <row r="269" spans="2:2" x14ac:dyDescent="0.25">
      <c r="B269" s="31" t="s">
        <v>263</v>
      </c>
    </row>
    <row r="270" spans="2:2" x14ac:dyDescent="0.25">
      <c r="B270" s="31" t="s">
        <v>262</v>
      </c>
    </row>
    <row r="271" spans="2:2" x14ac:dyDescent="0.25">
      <c r="B271" s="31" t="s">
        <v>261</v>
      </c>
    </row>
    <row r="272" spans="2:2" x14ac:dyDescent="0.25">
      <c r="B272" s="31" t="s">
        <v>10</v>
      </c>
    </row>
    <row r="273" spans="2:2" x14ac:dyDescent="0.25">
      <c r="B273" s="31" t="s">
        <v>9</v>
      </c>
    </row>
    <row r="274" spans="2:2" x14ac:dyDescent="0.25">
      <c r="B274" s="31" t="s">
        <v>260</v>
      </c>
    </row>
    <row r="275" spans="2:2" x14ac:dyDescent="0.25">
      <c r="B275" s="31" t="s">
        <v>259</v>
      </c>
    </row>
    <row r="276" spans="2:2" x14ac:dyDescent="0.25">
      <c r="B276" s="31" t="s">
        <v>258</v>
      </c>
    </row>
    <row r="277" spans="2:2" x14ac:dyDescent="0.25">
      <c r="B277" s="31" t="s">
        <v>257</v>
      </c>
    </row>
    <row r="278" spans="2:2" x14ac:dyDescent="0.25">
      <c r="B278" s="31" t="s">
        <v>256</v>
      </c>
    </row>
    <row r="279" spans="2:2" x14ac:dyDescent="0.25">
      <c r="B279" s="31" t="s">
        <v>255</v>
      </c>
    </row>
    <row r="280" spans="2:2" x14ac:dyDescent="0.25">
      <c r="B280" s="31" t="s">
        <v>254</v>
      </c>
    </row>
    <row r="281" spans="2:2" x14ac:dyDescent="0.25">
      <c r="B281" s="31" t="s">
        <v>253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6:BE47"/>
  <sheetViews>
    <sheetView showGridLines="0" view="pageBreakPreview" zoomScale="50" zoomScaleNormal="60" zoomScaleSheetLayoutView="50" workbookViewId="0">
      <selection activeCell="F74" sqref="F74"/>
    </sheetView>
  </sheetViews>
  <sheetFormatPr baseColWidth="10" defaultColWidth="11" defaultRowHeight="14.25" x14ac:dyDescent="0.2"/>
  <cols>
    <col min="1" max="1" width="43.875" style="4" customWidth="1"/>
    <col min="2" max="2" width="5.625" style="5" customWidth="1"/>
    <col min="3" max="3" width="43.25" style="49" customWidth="1"/>
    <col min="4" max="4" width="33.875" style="54" customWidth="1"/>
    <col min="5" max="5" width="21.5" style="54" hidden="1" customWidth="1"/>
    <col min="6" max="6" width="23.75" style="54" customWidth="1"/>
    <col min="7" max="8" width="9.75" style="5" customWidth="1"/>
    <col min="9" max="9" width="10.875" style="5" customWidth="1"/>
    <col min="10" max="10" width="18.25" style="5" customWidth="1"/>
    <col min="11" max="11" width="19.375" style="5" customWidth="1"/>
    <col min="12" max="12" width="21" style="5" customWidth="1"/>
    <col min="13" max="13" width="18.875" style="5" customWidth="1"/>
    <col min="14" max="14" width="18.125" style="5" customWidth="1"/>
    <col min="15" max="15" width="18.75" style="5" customWidth="1"/>
    <col min="16" max="16" width="19.5" style="5" customWidth="1"/>
    <col min="17" max="17" width="59.125" style="3" customWidth="1"/>
    <col min="18" max="16384" width="11" style="3"/>
  </cols>
  <sheetData>
    <row r="6" spans="1:57" ht="23.25" x14ac:dyDescent="0.35">
      <c r="A6" s="182"/>
      <c r="B6" s="182"/>
      <c r="C6" s="182"/>
      <c r="D6" s="182"/>
      <c r="E6" s="182"/>
      <c r="F6" s="182"/>
      <c r="G6" s="182"/>
      <c r="H6" s="182"/>
      <c r="I6" s="182"/>
      <c r="J6" s="100"/>
      <c r="K6" s="100"/>
      <c r="L6" s="100"/>
      <c r="M6" s="100"/>
      <c r="N6" s="100"/>
      <c r="O6" s="100"/>
      <c r="P6" s="100"/>
    </row>
    <row r="7" spans="1:57" ht="23.25" customHeight="1" x14ac:dyDescent="0.35">
      <c r="A7" s="182" t="s">
        <v>1</v>
      </c>
      <c r="B7" s="182"/>
      <c r="C7" s="182"/>
      <c r="D7" s="182"/>
      <c r="E7" s="182"/>
      <c r="F7" s="182"/>
      <c r="G7" s="182"/>
      <c r="H7" s="182"/>
      <c r="I7" s="182"/>
      <c r="J7" s="182"/>
      <c r="K7" s="182"/>
      <c r="L7" s="182"/>
      <c r="M7" s="182"/>
      <c r="N7" s="182"/>
      <c r="O7" s="182"/>
      <c r="P7" s="182"/>
      <c r="Q7" s="182"/>
      <c r="R7" s="48"/>
      <c r="S7" s="48"/>
      <c r="T7" s="48"/>
      <c r="U7" s="48"/>
      <c r="V7" s="48"/>
      <c r="W7" s="48"/>
      <c r="X7" s="48"/>
      <c r="Y7" s="48"/>
      <c r="Z7" s="48"/>
      <c r="AA7" s="48"/>
      <c r="AB7" s="48"/>
      <c r="AC7" s="48"/>
      <c r="AD7" s="48"/>
      <c r="AE7" s="48"/>
      <c r="AF7" s="48"/>
      <c r="AG7" s="48"/>
      <c r="AH7" s="48"/>
      <c r="AI7" s="48"/>
      <c r="AJ7" s="48"/>
      <c r="AK7" s="48"/>
      <c r="AL7" s="48"/>
      <c r="AM7" s="48"/>
      <c r="AN7" s="48"/>
      <c r="AO7" s="40"/>
      <c r="AP7" s="45"/>
      <c r="AQ7" s="33"/>
      <c r="AR7" s="33"/>
      <c r="AS7" s="33"/>
      <c r="AT7" s="33"/>
      <c r="AU7" s="33"/>
      <c r="AV7" s="33"/>
      <c r="AW7" s="33"/>
      <c r="AX7" s="33"/>
      <c r="AY7" s="33"/>
      <c r="AZ7" s="33"/>
      <c r="BA7" s="33"/>
      <c r="BB7" s="33"/>
      <c r="BC7" s="33"/>
      <c r="BD7" s="33"/>
      <c r="BE7" s="33"/>
    </row>
    <row r="8" spans="1:57" ht="15" x14ac:dyDescent="0.2">
      <c r="A8" s="186" t="s">
        <v>3</v>
      </c>
      <c r="B8" s="186"/>
      <c r="C8" s="186"/>
      <c r="D8" s="186"/>
      <c r="E8" s="186"/>
      <c r="F8" s="186"/>
      <c r="G8" s="186"/>
      <c r="H8" s="186"/>
      <c r="I8" s="186"/>
      <c r="J8" s="186"/>
      <c r="K8" s="186"/>
      <c r="L8" s="186"/>
      <c r="M8" s="186"/>
      <c r="N8" s="186"/>
      <c r="O8" s="186"/>
      <c r="P8" s="186"/>
      <c r="Q8" s="186"/>
      <c r="R8" s="47"/>
      <c r="S8" s="47"/>
      <c r="T8" s="47"/>
      <c r="U8" s="47"/>
      <c r="V8" s="47"/>
      <c r="W8" s="47"/>
      <c r="X8" s="47"/>
      <c r="Y8" s="47"/>
      <c r="Z8" s="47"/>
      <c r="AA8" s="47"/>
      <c r="AB8" s="47"/>
      <c r="AC8" s="47"/>
      <c r="AD8" s="47"/>
      <c r="AE8" s="47"/>
      <c r="AF8" s="47"/>
      <c r="AG8" s="47"/>
      <c r="AH8" s="47"/>
      <c r="AI8" s="47"/>
      <c r="AJ8" s="47"/>
      <c r="AK8" s="47"/>
      <c r="AL8" s="47"/>
      <c r="AM8" s="47"/>
      <c r="AN8" s="47"/>
      <c r="AO8" s="40"/>
      <c r="AP8" s="44"/>
      <c r="AQ8" s="33"/>
      <c r="AR8" s="33"/>
      <c r="AS8" s="33"/>
      <c r="AT8" s="33"/>
      <c r="AU8" s="33"/>
      <c r="AV8" s="33"/>
      <c r="AW8" s="33"/>
      <c r="AX8" s="33"/>
      <c r="AY8" s="33"/>
      <c r="AZ8" s="33"/>
      <c r="BA8" s="33"/>
      <c r="BB8" s="33"/>
      <c r="BC8" s="33"/>
      <c r="BD8" s="33"/>
      <c r="BE8" s="33"/>
    </row>
    <row r="9" spans="1:57" x14ac:dyDescent="0.2">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40"/>
      <c r="AP9" s="43"/>
      <c r="AQ9" s="33"/>
      <c r="AR9" s="33"/>
      <c r="AS9" s="33"/>
      <c r="AT9" s="33"/>
      <c r="AU9" s="33"/>
      <c r="AV9" s="33"/>
      <c r="AW9" s="33"/>
      <c r="AX9" s="33"/>
      <c r="AY9" s="33"/>
      <c r="AZ9" s="33"/>
      <c r="BA9" s="33"/>
      <c r="BB9" s="33"/>
      <c r="BC9" s="33"/>
      <c r="BD9" s="33"/>
      <c r="BE9" s="33"/>
    </row>
    <row r="10" spans="1:57" ht="20.25" x14ac:dyDescent="0.2">
      <c r="A10" s="187" t="s">
        <v>518</v>
      </c>
      <c r="B10" s="188"/>
      <c r="C10" s="188"/>
      <c r="D10" s="188"/>
      <c r="E10" s="188"/>
      <c r="F10" s="188"/>
      <c r="G10" s="188"/>
      <c r="H10" s="188"/>
      <c r="I10" s="188"/>
      <c r="J10" s="188"/>
      <c r="K10" s="188"/>
      <c r="L10" s="188"/>
      <c r="M10" s="188"/>
      <c r="N10" s="188"/>
      <c r="O10" s="188"/>
      <c r="P10" s="188"/>
      <c r="Q10" s="188"/>
      <c r="R10" s="46"/>
      <c r="S10" s="46"/>
      <c r="T10" s="46"/>
      <c r="U10" s="46"/>
      <c r="V10" s="46"/>
      <c r="W10" s="46"/>
      <c r="X10" s="46"/>
      <c r="Y10" s="46"/>
      <c r="Z10" s="46"/>
      <c r="AA10" s="46"/>
      <c r="AB10" s="46"/>
      <c r="AC10" s="46"/>
      <c r="AD10" s="46"/>
      <c r="AE10" s="46"/>
      <c r="AF10" s="46"/>
      <c r="AG10" s="46"/>
      <c r="AH10" s="46"/>
      <c r="AI10" s="46"/>
      <c r="AJ10" s="46"/>
      <c r="AK10" s="46"/>
      <c r="AL10" s="46"/>
      <c r="AM10" s="46"/>
      <c r="AN10" s="46"/>
      <c r="AO10" s="40"/>
      <c r="AP10" s="42"/>
      <c r="AQ10" s="33"/>
      <c r="AR10" s="33"/>
      <c r="AS10" s="33"/>
      <c r="AT10" s="33"/>
      <c r="AU10" s="33"/>
      <c r="AV10" s="33"/>
      <c r="AW10" s="33"/>
      <c r="AX10" s="33"/>
      <c r="AY10" s="33"/>
      <c r="AZ10" s="33"/>
      <c r="BA10" s="33"/>
      <c r="BB10" s="33"/>
      <c r="BC10" s="33"/>
      <c r="BD10" s="33"/>
      <c r="BE10" s="33"/>
    </row>
    <row r="11" spans="1:57" ht="34.5" customHeight="1" x14ac:dyDescent="0.2">
      <c r="A11" s="189" t="s">
        <v>549</v>
      </c>
      <c r="B11" s="190"/>
      <c r="C11" s="190"/>
      <c r="D11" s="190"/>
      <c r="E11" s="190"/>
      <c r="F11" s="190"/>
      <c r="G11" s="190"/>
      <c r="H11" s="190"/>
      <c r="I11" s="190"/>
      <c r="J11" s="190"/>
      <c r="K11" s="190"/>
      <c r="L11" s="190"/>
      <c r="M11" s="190"/>
      <c r="N11" s="190"/>
      <c r="O11" s="190"/>
      <c r="P11" s="190"/>
      <c r="Q11" s="190"/>
      <c r="R11" s="2"/>
      <c r="S11" s="2"/>
      <c r="T11" s="2"/>
      <c r="U11" s="2"/>
      <c r="V11" s="2"/>
      <c r="W11" s="2"/>
      <c r="X11" s="2"/>
      <c r="Y11" s="2"/>
      <c r="Z11" s="2"/>
      <c r="AA11" s="2"/>
      <c r="AB11" s="2"/>
      <c r="AC11" s="2"/>
      <c r="AD11" s="2"/>
      <c r="AE11" s="2"/>
      <c r="AF11" s="2"/>
      <c r="AG11" s="2"/>
      <c r="AH11" s="2"/>
      <c r="AI11" s="2"/>
      <c r="AJ11" s="2"/>
      <c r="AK11" s="2"/>
      <c r="AL11" s="2"/>
      <c r="AM11" s="2"/>
      <c r="AN11" s="2"/>
      <c r="AO11" s="40"/>
      <c r="AP11" s="41"/>
      <c r="AQ11" s="33"/>
      <c r="AR11" s="33"/>
      <c r="AS11" s="33"/>
      <c r="AT11" s="33"/>
      <c r="AU11" s="33"/>
      <c r="AV11" s="33"/>
      <c r="AW11" s="33"/>
      <c r="AX11" s="33"/>
      <c r="AY11" s="33"/>
      <c r="AZ11" s="33"/>
      <c r="BA11" s="33"/>
      <c r="BB11" s="33"/>
      <c r="BC11" s="33"/>
      <c r="BD11" s="33"/>
      <c r="BE11" s="33"/>
    </row>
    <row r="12" spans="1:57" ht="24.75" customHeight="1" x14ac:dyDescent="0.2">
      <c r="A12" s="191" t="s">
        <v>613</v>
      </c>
      <c r="B12" s="192"/>
      <c r="C12" s="192"/>
      <c r="D12" s="192"/>
      <c r="E12" s="192"/>
      <c r="F12" s="192"/>
      <c r="G12" s="192"/>
      <c r="H12" s="192"/>
      <c r="I12" s="192"/>
      <c r="J12" s="192"/>
      <c r="K12" s="192"/>
      <c r="L12" s="192"/>
      <c r="M12" s="192"/>
      <c r="N12" s="192"/>
      <c r="O12" s="192"/>
      <c r="P12" s="192"/>
      <c r="Q12" s="192"/>
    </row>
    <row r="13" spans="1:57" x14ac:dyDescent="0.2">
      <c r="A13" s="52"/>
      <c r="B13" s="52"/>
      <c r="C13" s="1"/>
      <c r="D13" s="1"/>
      <c r="E13" s="1"/>
      <c r="F13" s="1"/>
      <c r="G13" s="1"/>
      <c r="H13" s="1"/>
      <c r="I13" s="1"/>
      <c r="J13" s="1"/>
      <c r="K13" s="1"/>
      <c r="L13" s="1"/>
      <c r="M13" s="1"/>
      <c r="N13" s="1"/>
      <c r="O13" s="1"/>
      <c r="P13" s="1"/>
    </row>
    <row r="14" spans="1:57" ht="19.5" thickBot="1" x14ac:dyDescent="0.25">
      <c r="A14" s="39"/>
      <c r="B14" s="39"/>
      <c r="C14" s="58"/>
      <c r="D14" s="58"/>
      <c r="E14" s="58"/>
      <c r="F14" s="58"/>
      <c r="G14" s="39"/>
      <c r="H14" s="39"/>
      <c r="I14" s="39"/>
      <c r="J14" s="101"/>
      <c r="K14" s="101"/>
      <c r="L14" s="101"/>
      <c r="M14" s="101"/>
      <c r="N14" s="101"/>
      <c r="O14" s="101"/>
      <c r="P14" s="101"/>
    </row>
    <row r="15" spans="1:57" s="56" customFormat="1" ht="45" customHeight="1" x14ac:dyDescent="0.2">
      <c r="A15" s="196" t="s">
        <v>2</v>
      </c>
      <c r="B15" s="199" t="s">
        <v>0</v>
      </c>
      <c r="C15" s="199" t="s">
        <v>8</v>
      </c>
      <c r="D15" s="202" t="s">
        <v>548</v>
      </c>
      <c r="E15" s="202" t="s">
        <v>621</v>
      </c>
      <c r="F15" s="208" t="s">
        <v>547</v>
      </c>
      <c r="G15" s="205"/>
      <c r="H15" s="206"/>
      <c r="I15" s="207"/>
      <c r="J15" s="211" t="s">
        <v>614</v>
      </c>
      <c r="K15" s="217" t="s">
        <v>615</v>
      </c>
      <c r="L15" s="217" t="s">
        <v>616</v>
      </c>
      <c r="M15" s="217" t="s">
        <v>617</v>
      </c>
      <c r="N15" s="217" t="s">
        <v>618</v>
      </c>
      <c r="O15" s="217" t="s">
        <v>619</v>
      </c>
      <c r="P15" s="214" t="s">
        <v>620</v>
      </c>
      <c r="Q15" s="183" t="s">
        <v>592</v>
      </c>
    </row>
    <row r="16" spans="1:57" s="56" customFormat="1" ht="28.5" customHeight="1" x14ac:dyDescent="0.2">
      <c r="A16" s="197"/>
      <c r="B16" s="200"/>
      <c r="C16" s="200"/>
      <c r="D16" s="203"/>
      <c r="E16" s="203"/>
      <c r="F16" s="209"/>
      <c r="G16" s="193" t="s">
        <v>4</v>
      </c>
      <c r="H16" s="194"/>
      <c r="I16" s="195"/>
      <c r="J16" s="212"/>
      <c r="K16" s="218"/>
      <c r="L16" s="218"/>
      <c r="M16" s="218"/>
      <c r="N16" s="218"/>
      <c r="O16" s="218"/>
      <c r="P16" s="215"/>
      <c r="Q16" s="184"/>
    </row>
    <row r="17" spans="1:17" s="56" customFormat="1" ht="37.5" customHeight="1" thickBot="1" x14ac:dyDescent="0.25">
      <c r="A17" s="198"/>
      <c r="B17" s="201"/>
      <c r="C17" s="201"/>
      <c r="D17" s="204"/>
      <c r="E17" s="204"/>
      <c r="F17" s="210"/>
      <c r="G17" s="163" t="s">
        <v>5</v>
      </c>
      <c r="H17" s="57" t="s">
        <v>6</v>
      </c>
      <c r="I17" s="164" t="s">
        <v>7</v>
      </c>
      <c r="J17" s="213"/>
      <c r="K17" s="219"/>
      <c r="L17" s="219"/>
      <c r="M17" s="219"/>
      <c r="N17" s="219"/>
      <c r="O17" s="219"/>
      <c r="P17" s="216"/>
      <c r="Q17" s="185"/>
    </row>
    <row r="18" spans="1:17" s="8" customFormat="1" ht="135.75" customHeight="1" x14ac:dyDescent="0.2">
      <c r="A18" s="95" t="s">
        <v>550</v>
      </c>
      <c r="B18" s="63">
        <v>1</v>
      </c>
      <c r="C18" s="61" t="s">
        <v>551</v>
      </c>
      <c r="D18" s="64" t="s">
        <v>552</v>
      </c>
      <c r="E18" s="132">
        <v>3</v>
      </c>
      <c r="F18" s="65" t="s">
        <v>553</v>
      </c>
      <c r="G18" s="165" t="s">
        <v>517</v>
      </c>
      <c r="H18" s="55"/>
      <c r="I18" s="166"/>
      <c r="J18" s="167">
        <f>SUM(L18:L19)/E18</f>
        <v>0</v>
      </c>
      <c r="K18" s="38" t="s">
        <v>594</v>
      </c>
      <c r="L18" s="169">
        <v>0</v>
      </c>
      <c r="M18" s="38">
        <f>+COUNTIF(K18:K19,"cumplido")</f>
        <v>0</v>
      </c>
      <c r="N18" s="38">
        <f>+COUNTIF(K18:K19,"parcial")</f>
        <v>0</v>
      </c>
      <c r="O18" s="38">
        <f>+COUNTIF(K18:K19,"pospuesto")</f>
        <v>0</v>
      </c>
      <c r="P18" s="131">
        <f>+COUNTIF(K18:K19,"no cumplido")</f>
        <v>0</v>
      </c>
      <c r="Q18" s="161" t="s">
        <v>635</v>
      </c>
    </row>
    <row r="19" spans="1:17" s="8" customFormat="1" ht="60" customHeight="1" x14ac:dyDescent="0.2">
      <c r="A19" s="66"/>
      <c r="B19" s="67"/>
      <c r="C19" s="62"/>
      <c r="D19" s="51" t="s">
        <v>554</v>
      </c>
      <c r="E19" s="133"/>
      <c r="F19" s="68" t="s">
        <v>555</v>
      </c>
      <c r="G19" s="79"/>
      <c r="H19" s="38" t="s">
        <v>517</v>
      </c>
      <c r="I19" s="83" t="s">
        <v>517</v>
      </c>
      <c r="J19" s="168"/>
      <c r="K19" s="38" t="s">
        <v>594</v>
      </c>
      <c r="L19" s="169">
        <v>0</v>
      </c>
      <c r="M19" s="38"/>
      <c r="N19" s="38"/>
      <c r="O19" s="38"/>
      <c r="P19" s="131"/>
      <c r="Q19" s="161" t="s">
        <v>637</v>
      </c>
    </row>
    <row r="20" spans="1:17" s="8" customFormat="1" ht="252" customHeight="1" x14ac:dyDescent="0.2">
      <c r="A20" s="66" t="s">
        <v>546</v>
      </c>
      <c r="B20" s="67">
        <v>1</v>
      </c>
      <c r="C20" s="53" t="s">
        <v>556</v>
      </c>
      <c r="D20" s="69" t="s">
        <v>557</v>
      </c>
      <c r="E20" s="134">
        <v>2</v>
      </c>
      <c r="F20" s="68" t="s">
        <v>545</v>
      </c>
      <c r="G20" s="79" t="s">
        <v>517</v>
      </c>
      <c r="H20" s="38" t="s">
        <v>517</v>
      </c>
      <c r="I20" s="83" t="s">
        <v>517</v>
      </c>
      <c r="J20" s="168">
        <f>SUM(L20:L21)/E20</f>
        <v>0</v>
      </c>
      <c r="K20" s="38" t="s">
        <v>594</v>
      </c>
      <c r="L20" s="169">
        <v>0</v>
      </c>
      <c r="M20" s="38">
        <f>+COUNTIF(K20:K21,"cumplido")</f>
        <v>0</v>
      </c>
      <c r="N20" s="38">
        <f>+COUNTIF(K20:K21,"parcial")</f>
        <v>0</v>
      </c>
      <c r="O20" s="38">
        <f>+COUNTIF(K20:K21,"pospuesto")</f>
        <v>0</v>
      </c>
      <c r="P20" s="131">
        <f>+COUNTIF(K20:K21,"no cumplido")</f>
        <v>0</v>
      </c>
      <c r="Q20" s="161" t="s">
        <v>636</v>
      </c>
    </row>
    <row r="21" spans="1:17" s="8" customFormat="1" ht="48.75" customHeight="1" x14ac:dyDescent="0.2">
      <c r="A21" s="66"/>
      <c r="B21" s="67"/>
      <c r="C21" s="70"/>
      <c r="D21" s="51" t="s">
        <v>544</v>
      </c>
      <c r="E21" s="133"/>
      <c r="F21" s="68" t="s">
        <v>519</v>
      </c>
      <c r="G21" s="79"/>
      <c r="H21" s="38" t="s">
        <v>517</v>
      </c>
      <c r="I21" s="83" t="s">
        <v>517</v>
      </c>
      <c r="J21" s="168"/>
      <c r="K21" s="38" t="s">
        <v>594</v>
      </c>
      <c r="L21" s="169">
        <v>0</v>
      </c>
      <c r="M21" s="38"/>
      <c r="N21" s="38"/>
      <c r="O21" s="38"/>
      <c r="P21" s="131"/>
      <c r="Q21" s="161" t="s">
        <v>638</v>
      </c>
    </row>
    <row r="22" spans="1:17" s="8" customFormat="1" ht="86.25" x14ac:dyDescent="0.2">
      <c r="A22" s="66" t="s">
        <v>543</v>
      </c>
      <c r="B22" s="67">
        <v>1</v>
      </c>
      <c r="C22" s="71" t="s">
        <v>542</v>
      </c>
      <c r="D22" s="51" t="s">
        <v>558</v>
      </c>
      <c r="E22" s="133">
        <v>2</v>
      </c>
      <c r="F22" s="72" t="s">
        <v>541</v>
      </c>
      <c r="G22" s="79" t="s">
        <v>517</v>
      </c>
      <c r="H22" s="38" t="s">
        <v>517</v>
      </c>
      <c r="I22" s="83" t="s">
        <v>517</v>
      </c>
      <c r="J22" s="168">
        <f>SUM(L22)/E22</f>
        <v>0.2</v>
      </c>
      <c r="K22" s="38" t="s">
        <v>599</v>
      </c>
      <c r="L22" s="169">
        <v>0.4</v>
      </c>
      <c r="M22" s="38">
        <f>+COUNTIF(K22,"cumplido")</f>
        <v>0</v>
      </c>
      <c r="N22" s="38">
        <f>+COUNTIF(K22,"parcial")</f>
        <v>1</v>
      </c>
      <c r="O22" s="38">
        <f>+COUNTIF(K22,"pospuesto")</f>
        <v>0</v>
      </c>
      <c r="P22" s="131">
        <f>+COUNTIF(K22,"no cumplido")</f>
        <v>0</v>
      </c>
      <c r="Q22" s="161" t="s">
        <v>639</v>
      </c>
    </row>
    <row r="23" spans="1:17" s="8" customFormat="1" ht="65.25" customHeight="1" x14ac:dyDescent="0.2">
      <c r="A23" s="96" t="s">
        <v>540</v>
      </c>
      <c r="B23" s="67">
        <v>1</v>
      </c>
      <c r="C23" s="62" t="s">
        <v>559</v>
      </c>
      <c r="D23" s="51" t="s">
        <v>624</v>
      </c>
      <c r="E23" s="133">
        <v>3</v>
      </c>
      <c r="F23" s="76" t="s">
        <v>560</v>
      </c>
      <c r="G23" s="79"/>
      <c r="H23" s="38" t="s">
        <v>517</v>
      </c>
      <c r="I23" s="83"/>
      <c r="J23" s="168">
        <f>SUM(L23:L24)/E23</f>
        <v>0.66666666666666663</v>
      </c>
      <c r="K23" s="38" t="s">
        <v>601</v>
      </c>
      <c r="L23" s="169">
        <v>1</v>
      </c>
      <c r="M23" s="38">
        <f>+COUNTIF(K23:K24,"cumplido")</f>
        <v>2</v>
      </c>
      <c r="N23" s="38">
        <f>+COUNTIF(K23:K24,"parcial")</f>
        <v>0</v>
      </c>
      <c r="O23" s="38">
        <f>+COUNTIF(K23:K24,"pospuesto")</f>
        <v>0</v>
      </c>
      <c r="P23" s="131">
        <f>+COUNTIF(K23:K24,"cumplido")</f>
        <v>2</v>
      </c>
      <c r="Q23" s="161" t="s">
        <v>640</v>
      </c>
    </row>
    <row r="24" spans="1:17" s="8" customFormat="1" ht="36.75" customHeight="1" x14ac:dyDescent="0.2">
      <c r="A24" s="66"/>
      <c r="B24" s="67"/>
      <c r="C24" s="62"/>
      <c r="D24" s="51" t="s">
        <v>623</v>
      </c>
      <c r="E24" s="133"/>
      <c r="F24" s="76" t="s">
        <v>641</v>
      </c>
      <c r="G24" s="79"/>
      <c r="H24" s="38" t="s">
        <v>517</v>
      </c>
      <c r="I24" s="83"/>
      <c r="J24" s="168"/>
      <c r="K24" s="38" t="s">
        <v>601</v>
      </c>
      <c r="L24" s="169">
        <v>1</v>
      </c>
      <c r="M24" s="38"/>
      <c r="N24" s="38"/>
      <c r="O24" s="38"/>
      <c r="P24" s="131"/>
      <c r="Q24" s="161" t="s">
        <v>642</v>
      </c>
    </row>
    <row r="25" spans="1:17" s="8" customFormat="1" ht="42.75" x14ac:dyDescent="0.2">
      <c r="A25" s="66" t="s">
        <v>539</v>
      </c>
      <c r="B25" s="67">
        <v>1</v>
      </c>
      <c r="C25" s="62" t="s">
        <v>538</v>
      </c>
      <c r="D25" s="59" t="s">
        <v>622</v>
      </c>
      <c r="E25" s="133">
        <v>3</v>
      </c>
      <c r="F25" s="68" t="s">
        <v>537</v>
      </c>
      <c r="G25" s="79"/>
      <c r="H25" s="38" t="s">
        <v>517</v>
      </c>
      <c r="I25" s="83"/>
      <c r="J25" s="168">
        <f>SUM(L25:L26)/E25</f>
        <v>0.26666666666666666</v>
      </c>
      <c r="K25" s="38" t="s">
        <v>599</v>
      </c>
      <c r="L25" s="169">
        <v>0.4</v>
      </c>
      <c r="M25" s="38">
        <f>+COUNTIF(K25:K26,"cumplido")</f>
        <v>0</v>
      </c>
      <c r="N25" s="38">
        <f>+COUNTIF(K25:K26,"parcial")</f>
        <v>2</v>
      </c>
      <c r="O25" s="38">
        <f>+COUNTIF(K25:K26,"pospuesto")</f>
        <v>0</v>
      </c>
      <c r="P25" s="131">
        <f>+COUNTIF(K25:K26,"no cumplido")</f>
        <v>0</v>
      </c>
      <c r="Q25" s="160" t="s">
        <v>643</v>
      </c>
    </row>
    <row r="26" spans="1:17" s="8" customFormat="1" ht="57" x14ac:dyDescent="0.2">
      <c r="A26" s="66"/>
      <c r="B26" s="67"/>
      <c r="C26" s="62"/>
      <c r="D26" s="51" t="s">
        <v>561</v>
      </c>
      <c r="E26" s="133"/>
      <c r="F26" s="72" t="s">
        <v>562</v>
      </c>
      <c r="G26" s="79"/>
      <c r="H26" s="38"/>
      <c r="I26" s="83" t="s">
        <v>517</v>
      </c>
      <c r="J26" s="168"/>
      <c r="K26" s="38" t="s">
        <v>599</v>
      </c>
      <c r="L26" s="169">
        <v>0.4</v>
      </c>
      <c r="M26" s="38"/>
      <c r="N26" s="38"/>
      <c r="O26" s="38"/>
      <c r="P26" s="131"/>
      <c r="Q26" s="161" t="s">
        <v>644</v>
      </c>
    </row>
    <row r="27" spans="1:17" s="8" customFormat="1" ht="54.75" customHeight="1" x14ac:dyDescent="0.2">
      <c r="A27" s="97" t="s">
        <v>563</v>
      </c>
      <c r="B27" s="67">
        <v>1</v>
      </c>
      <c r="C27" s="62" t="s">
        <v>564</v>
      </c>
      <c r="D27" s="51" t="s">
        <v>565</v>
      </c>
      <c r="E27" s="133">
        <v>5</v>
      </c>
      <c r="F27" s="72" t="s">
        <v>566</v>
      </c>
      <c r="G27" s="79"/>
      <c r="H27" s="38"/>
      <c r="I27" s="83" t="s">
        <v>517</v>
      </c>
      <c r="J27" s="168">
        <f>SUM(L27:L30)/E27</f>
        <v>0.32</v>
      </c>
      <c r="K27" s="38" t="s">
        <v>599</v>
      </c>
      <c r="L27" s="169">
        <v>0.4</v>
      </c>
      <c r="M27" s="38">
        <f>+COUNTIF(K27:K30,"cumplido")</f>
        <v>0</v>
      </c>
      <c r="N27" s="38">
        <f>+COUNTIF(K27:K30,"parcial")</f>
        <v>4</v>
      </c>
      <c r="O27" s="38">
        <f>+COUNTIF(K27:K30,"pospuesto")</f>
        <v>0</v>
      </c>
      <c r="P27" s="131">
        <f>+COUNTIF(K27:K30,"no cumplido")</f>
        <v>0</v>
      </c>
      <c r="Q27" s="161" t="s">
        <v>632</v>
      </c>
    </row>
    <row r="28" spans="1:17" s="8" customFormat="1" ht="57.75" customHeight="1" x14ac:dyDescent="0.2">
      <c r="A28" s="66"/>
      <c r="B28" s="67"/>
      <c r="C28" s="62"/>
      <c r="D28" s="51" t="s">
        <v>567</v>
      </c>
      <c r="E28" s="133"/>
      <c r="F28" s="72" t="s">
        <v>566</v>
      </c>
      <c r="G28" s="79"/>
      <c r="H28" s="38"/>
      <c r="I28" s="83" t="s">
        <v>517</v>
      </c>
      <c r="J28" s="168"/>
      <c r="K28" s="38" t="s">
        <v>599</v>
      </c>
      <c r="L28" s="169">
        <v>0.4</v>
      </c>
      <c r="M28" s="38"/>
      <c r="N28" s="38"/>
      <c r="O28" s="38"/>
      <c r="P28" s="131"/>
      <c r="Q28" s="161" t="s">
        <v>632</v>
      </c>
    </row>
    <row r="29" spans="1:17" s="8" customFormat="1" ht="45.75" customHeight="1" x14ac:dyDescent="0.2">
      <c r="A29" s="66"/>
      <c r="B29" s="67"/>
      <c r="C29" s="62"/>
      <c r="D29" s="51" t="s">
        <v>568</v>
      </c>
      <c r="E29" s="133"/>
      <c r="F29" s="72" t="s">
        <v>566</v>
      </c>
      <c r="G29" s="79"/>
      <c r="H29" s="38"/>
      <c r="I29" s="83" t="s">
        <v>517</v>
      </c>
      <c r="J29" s="168"/>
      <c r="K29" s="38" t="s">
        <v>599</v>
      </c>
      <c r="L29" s="169">
        <v>0.4</v>
      </c>
      <c r="M29" s="38"/>
      <c r="N29" s="38"/>
      <c r="O29" s="38"/>
      <c r="P29" s="131"/>
      <c r="Q29" s="161" t="s">
        <v>632</v>
      </c>
    </row>
    <row r="30" spans="1:17" s="8" customFormat="1" ht="48" customHeight="1" x14ac:dyDescent="0.2">
      <c r="A30" s="66"/>
      <c r="B30" s="67"/>
      <c r="C30" s="62"/>
      <c r="D30" s="51" t="s">
        <v>569</v>
      </c>
      <c r="E30" s="133"/>
      <c r="F30" s="72" t="s">
        <v>570</v>
      </c>
      <c r="G30" s="79"/>
      <c r="H30" s="38"/>
      <c r="I30" s="83" t="s">
        <v>517</v>
      </c>
      <c r="J30" s="168"/>
      <c r="K30" s="38" t="s">
        <v>599</v>
      </c>
      <c r="L30" s="169">
        <v>0.4</v>
      </c>
      <c r="M30" s="38"/>
      <c r="N30" s="38"/>
      <c r="O30" s="38"/>
      <c r="P30" s="131"/>
      <c r="Q30" s="161" t="s">
        <v>632</v>
      </c>
    </row>
    <row r="31" spans="1:17" s="8" customFormat="1" ht="71.25" x14ac:dyDescent="0.2">
      <c r="A31" s="66" t="s">
        <v>536</v>
      </c>
      <c r="B31" s="67">
        <v>1</v>
      </c>
      <c r="C31" s="73" t="s">
        <v>571</v>
      </c>
      <c r="D31" s="69" t="s">
        <v>572</v>
      </c>
      <c r="E31" s="134">
        <v>6</v>
      </c>
      <c r="F31" s="72" t="s">
        <v>566</v>
      </c>
      <c r="G31" s="79"/>
      <c r="H31" s="38"/>
      <c r="I31" s="83" t="s">
        <v>517</v>
      </c>
      <c r="J31" s="168">
        <f>SUM(L31:L35)/E31</f>
        <v>0.66666666666666663</v>
      </c>
      <c r="K31" s="38" t="s">
        <v>601</v>
      </c>
      <c r="L31" s="169">
        <v>1</v>
      </c>
      <c r="M31" s="38">
        <f>+COUNTIF(K31:K35,"cumplido")</f>
        <v>4</v>
      </c>
      <c r="N31" s="38">
        <f>+COUNTIF(K31:K35,"parcial")</f>
        <v>0</v>
      </c>
      <c r="O31" s="38">
        <f>+COUNTIF(K31:K35,"pospuesto")</f>
        <v>1</v>
      </c>
      <c r="P31" s="131">
        <f>+COUNTIF(K31:K35,"no cumplido")</f>
        <v>0</v>
      </c>
      <c r="Q31" s="160" t="s">
        <v>646</v>
      </c>
    </row>
    <row r="32" spans="1:17" s="8" customFormat="1" ht="43.5" x14ac:dyDescent="0.2">
      <c r="A32" s="66"/>
      <c r="B32" s="67"/>
      <c r="C32" s="74"/>
      <c r="D32" s="69" t="s">
        <v>573</v>
      </c>
      <c r="E32" s="134"/>
      <c r="F32" s="68" t="s">
        <v>566</v>
      </c>
      <c r="G32" s="79"/>
      <c r="H32" s="38"/>
      <c r="I32" s="83" t="s">
        <v>517</v>
      </c>
      <c r="J32" s="168"/>
      <c r="K32" s="38" t="s">
        <v>601</v>
      </c>
      <c r="L32" s="169">
        <v>1</v>
      </c>
      <c r="M32" s="38"/>
      <c r="N32" s="38"/>
      <c r="O32" s="38"/>
      <c r="P32" s="131"/>
      <c r="Q32" s="160" t="s">
        <v>645</v>
      </c>
    </row>
    <row r="33" spans="1:17" s="8" customFormat="1" ht="48" customHeight="1" x14ac:dyDescent="0.2">
      <c r="A33" s="66"/>
      <c r="B33" s="67"/>
      <c r="C33" s="53"/>
      <c r="D33" s="60" t="s">
        <v>574</v>
      </c>
      <c r="E33" s="134"/>
      <c r="F33" s="68" t="s">
        <v>566</v>
      </c>
      <c r="G33" s="79"/>
      <c r="H33" s="38"/>
      <c r="I33" s="83" t="s">
        <v>517</v>
      </c>
      <c r="J33" s="168"/>
      <c r="K33" s="38" t="s">
        <v>601</v>
      </c>
      <c r="L33" s="169">
        <v>1</v>
      </c>
      <c r="M33" s="38"/>
      <c r="N33" s="38"/>
      <c r="O33" s="38"/>
      <c r="P33" s="131"/>
      <c r="Q33" s="160" t="s">
        <v>646</v>
      </c>
    </row>
    <row r="34" spans="1:17" s="8" customFormat="1" ht="51" customHeight="1" x14ac:dyDescent="0.2">
      <c r="A34" s="66"/>
      <c r="B34" s="67"/>
      <c r="C34" s="53"/>
      <c r="D34" s="60" t="s">
        <v>575</v>
      </c>
      <c r="E34" s="134"/>
      <c r="F34" s="68" t="s">
        <v>576</v>
      </c>
      <c r="G34" s="79"/>
      <c r="H34" s="38"/>
      <c r="I34" s="83" t="s">
        <v>517</v>
      </c>
      <c r="J34" s="168"/>
      <c r="K34" s="38" t="s">
        <v>601</v>
      </c>
      <c r="L34" s="169">
        <v>1</v>
      </c>
      <c r="M34" s="38"/>
      <c r="N34" s="38"/>
      <c r="O34" s="38"/>
      <c r="P34" s="131"/>
      <c r="Q34" s="160" t="s">
        <v>646</v>
      </c>
    </row>
    <row r="35" spans="1:17" s="8" customFormat="1" ht="51" customHeight="1" x14ac:dyDescent="0.2">
      <c r="A35" s="66"/>
      <c r="B35" s="67"/>
      <c r="C35" s="53"/>
      <c r="D35" s="60" t="s">
        <v>577</v>
      </c>
      <c r="E35" s="134"/>
      <c r="F35" s="75" t="s">
        <v>578</v>
      </c>
      <c r="G35" s="79"/>
      <c r="H35" s="38"/>
      <c r="I35" s="83" t="s">
        <v>517</v>
      </c>
      <c r="J35" s="168"/>
      <c r="K35" s="38" t="s">
        <v>598</v>
      </c>
      <c r="L35" s="169">
        <v>0</v>
      </c>
      <c r="M35" s="38"/>
      <c r="N35" s="38"/>
      <c r="O35" s="38"/>
      <c r="P35" s="131"/>
      <c r="Q35" s="131"/>
    </row>
    <row r="36" spans="1:17" s="8" customFormat="1" ht="76.5" customHeight="1" x14ac:dyDescent="0.2">
      <c r="A36" s="97" t="s">
        <v>579</v>
      </c>
      <c r="B36" s="67">
        <v>2</v>
      </c>
      <c r="C36" s="53" t="s">
        <v>580</v>
      </c>
      <c r="D36" s="60" t="s">
        <v>581</v>
      </c>
      <c r="E36" s="134">
        <v>2</v>
      </c>
      <c r="F36" s="68" t="s">
        <v>582</v>
      </c>
      <c r="G36" s="79"/>
      <c r="H36" s="38" t="s">
        <v>517</v>
      </c>
      <c r="I36" s="83"/>
      <c r="J36" s="168">
        <f>SUM(L36:L37)/E36</f>
        <v>0.1</v>
      </c>
      <c r="K36" s="38" t="s">
        <v>598</v>
      </c>
      <c r="L36" s="169">
        <v>0.1</v>
      </c>
      <c r="M36" s="38">
        <f>+COUNTIF(K36:K37,"cumplido")</f>
        <v>0</v>
      </c>
      <c r="N36" s="38">
        <f>+COUNTIF(K36:K37,"parcial")</f>
        <v>0</v>
      </c>
      <c r="O36" s="38">
        <f>+COUNTIF(K36:K37,"pospuesto")</f>
        <v>2</v>
      </c>
      <c r="P36" s="131">
        <f>+COUNTIF(K36:K37,"no cumplido")</f>
        <v>0</v>
      </c>
      <c r="Q36" s="161" t="s">
        <v>633</v>
      </c>
    </row>
    <row r="37" spans="1:17" s="8" customFormat="1" ht="42.75" x14ac:dyDescent="0.2">
      <c r="A37" s="66"/>
      <c r="B37" s="67"/>
      <c r="C37" s="53"/>
      <c r="D37" s="60" t="s">
        <v>583</v>
      </c>
      <c r="E37" s="134"/>
      <c r="F37" s="68" t="s">
        <v>584</v>
      </c>
      <c r="G37" s="79"/>
      <c r="H37" s="38"/>
      <c r="I37" s="83" t="s">
        <v>517</v>
      </c>
      <c r="J37" s="168"/>
      <c r="K37" s="38" t="s">
        <v>598</v>
      </c>
      <c r="L37" s="169">
        <v>0.1</v>
      </c>
      <c r="M37" s="38"/>
      <c r="N37" s="38"/>
      <c r="O37" s="38"/>
      <c r="P37" s="131"/>
      <c r="Q37" s="160" t="s">
        <v>634</v>
      </c>
    </row>
    <row r="38" spans="1:17" s="8" customFormat="1" ht="80.25" customHeight="1" x14ac:dyDescent="0.2">
      <c r="A38" s="66" t="s">
        <v>535</v>
      </c>
      <c r="B38" s="50">
        <v>1</v>
      </c>
      <c r="C38" s="53" t="s">
        <v>534</v>
      </c>
      <c r="D38" s="59" t="s">
        <v>533</v>
      </c>
      <c r="E38" s="135">
        <v>2</v>
      </c>
      <c r="F38" s="76" t="s">
        <v>532</v>
      </c>
      <c r="G38" s="79" t="s">
        <v>517</v>
      </c>
      <c r="H38" s="38"/>
      <c r="I38" s="83"/>
      <c r="J38" s="168">
        <f>SUM(L38:L39)/E38</f>
        <v>0.7</v>
      </c>
      <c r="K38" s="38" t="s">
        <v>601</v>
      </c>
      <c r="L38" s="169">
        <v>1</v>
      </c>
      <c r="M38" s="38">
        <f>+COUNTIF(K38:K39,"cumplido")</f>
        <v>1</v>
      </c>
      <c r="N38" s="38">
        <f>+COUNTIF(K38:K39,"parcial")</f>
        <v>1</v>
      </c>
      <c r="O38" s="38">
        <f>+COUNTIF(K38:K39,"pospuesto")</f>
        <v>0</v>
      </c>
      <c r="P38" s="131">
        <f>+COUNTIF(K38:K39,"no cumplido")</f>
        <v>0</v>
      </c>
      <c r="Q38" s="161" t="s">
        <v>647</v>
      </c>
    </row>
    <row r="39" spans="1:17" s="8" customFormat="1" ht="76.5" customHeight="1" x14ac:dyDescent="0.2">
      <c r="A39" s="66"/>
      <c r="B39" s="67"/>
      <c r="C39" s="53"/>
      <c r="D39" s="51" t="s">
        <v>531</v>
      </c>
      <c r="E39" s="133"/>
      <c r="F39" s="68" t="s">
        <v>530</v>
      </c>
      <c r="G39" s="79"/>
      <c r="H39" s="38" t="s">
        <v>517</v>
      </c>
      <c r="I39" s="83" t="s">
        <v>517</v>
      </c>
      <c r="J39" s="168"/>
      <c r="K39" s="38" t="s">
        <v>599</v>
      </c>
      <c r="L39" s="169">
        <v>0.4</v>
      </c>
      <c r="M39" s="38"/>
      <c r="N39" s="38"/>
      <c r="O39" s="38"/>
      <c r="P39" s="131"/>
      <c r="Q39" s="160" t="s">
        <v>648</v>
      </c>
    </row>
    <row r="40" spans="1:17" s="8" customFormat="1" ht="49.5" customHeight="1" x14ac:dyDescent="0.2">
      <c r="A40" s="66" t="s">
        <v>529</v>
      </c>
      <c r="B40" s="50">
        <v>1</v>
      </c>
      <c r="C40" s="53" t="s">
        <v>528</v>
      </c>
      <c r="D40" s="60" t="s">
        <v>527</v>
      </c>
      <c r="E40" s="134">
        <v>7</v>
      </c>
      <c r="F40" s="68" t="s">
        <v>526</v>
      </c>
      <c r="G40" s="79" t="s">
        <v>517</v>
      </c>
      <c r="H40" s="38" t="s">
        <v>517</v>
      </c>
      <c r="I40" s="83"/>
      <c r="J40" s="168">
        <f>SUM(L40:L43)/E40</f>
        <v>0.31428571428571422</v>
      </c>
      <c r="K40" s="38" t="s">
        <v>601</v>
      </c>
      <c r="L40" s="169">
        <v>1</v>
      </c>
      <c r="M40" s="38">
        <f>+COUNTIF(K40:K43,"cumplido")</f>
        <v>1</v>
      </c>
      <c r="N40" s="38">
        <f>+COUNTIF(K40:K43,"parcial")</f>
        <v>3</v>
      </c>
      <c r="O40" s="38">
        <f>+COUNTIF(K40:K43,"pospuesto")</f>
        <v>0</v>
      </c>
      <c r="P40" s="131">
        <f>+COUNTIF(K40:K43,"no cumplido")</f>
        <v>0</v>
      </c>
      <c r="Q40" s="160" t="s">
        <v>649</v>
      </c>
    </row>
    <row r="41" spans="1:17" s="8" customFormat="1" ht="50.25" customHeight="1" x14ac:dyDescent="0.2">
      <c r="A41" s="66"/>
      <c r="B41" s="67"/>
      <c r="C41" s="62"/>
      <c r="D41" s="60" t="s">
        <v>585</v>
      </c>
      <c r="E41" s="134"/>
      <c r="F41" s="68" t="s">
        <v>586</v>
      </c>
      <c r="G41" s="79"/>
      <c r="H41" s="38" t="s">
        <v>517</v>
      </c>
      <c r="I41" s="83" t="s">
        <v>517</v>
      </c>
      <c r="J41" s="168"/>
      <c r="K41" s="38" t="s">
        <v>599</v>
      </c>
      <c r="L41" s="169">
        <v>0.4</v>
      </c>
      <c r="M41" s="38"/>
      <c r="N41" s="38"/>
      <c r="O41" s="38"/>
      <c r="P41" s="131"/>
      <c r="Q41" s="160" t="s">
        <v>650</v>
      </c>
    </row>
    <row r="42" spans="1:17" s="8" customFormat="1" ht="67.5" customHeight="1" x14ac:dyDescent="0.2">
      <c r="A42" s="66"/>
      <c r="B42" s="67"/>
      <c r="C42" s="62"/>
      <c r="D42" s="60" t="s">
        <v>587</v>
      </c>
      <c r="E42" s="134"/>
      <c r="F42" s="68" t="s">
        <v>588</v>
      </c>
      <c r="G42" s="79"/>
      <c r="H42" s="38"/>
      <c r="I42" s="83" t="s">
        <v>517</v>
      </c>
      <c r="J42" s="168"/>
      <c r="K42" s="38" t="s">
        <v>599</v>
      </c>
      <c r="L42" s="169">
        <v>0.4</v>
      </c>
      <c r="M42" s="38"/>
      <c r="N42" s="38"/>
      <c r="O42" s="38"/>
      <c r="P42" s="131"/>
      <c r="Q42" s="160" t="s">
        <v>650</v>
      </c>
    </row>
    <row r="43" spans="1:17" s="8" customFormat="1" ht="51.75" customHeight="1" x14ac:dyDescent="0.2">
      <c r="A43" s="66"/>
      <c r="B43" s="67"/>
      <c r="C43" s="53"/>
      <c r="D43" s="77" t="s">
        <v>589</v>
      </c>
      <c r="E43" s="136"/>
      <c r="F43" s="68" t="s">
        <v>524</v>
      </c>
      <c r="G43" s="79"/>
      <c r="H43" s="38"/>
      <c r="I43" s="83"/>
      <c r="J43" s="168"/>
      <c r="K43" s="38" t="s">
        <v>599</v>
      </c>
      <c r="L43" s="169">
        <v>0.4</v>
      </c>
      <c r="M43" s="38"/>
      <c r="N43" s="38"/>
      <c r="O43" s="38"/>
      <c r="P43" s="131"/>
      <c r="Q43" s="160" t="s">
        <v>650</v>
      </c>
    </row>
    <row r="44" spans="1:17" s="8" customFormat="1" ht="36" customHeight="1" x14ac:dyDescent="0.2">
      <c r="A44" s="66" t="s">
        <v>525</v>
      </c>
      <c r="B44" s="67">
        <v>1</v>
      </c>
      <c r="C44" s="53" t="s">
        <v>653</v>
      </c>
      <c r="D44" s="51" t="s">
        <v>590</v>
      </c>
      <c r="E44" s="133">
        <v>3</v>
      </c>
      <c r="F44" s="68" t="s">
        <v>591</v>
      </c>
      <c r="G44" s="79"/>
      <c r="H44" s="38" t="s">
        <v>517</v>
      </c>
      <c r="I44" s="83"/>
      <c r="J44" s="168">
        <f>SUM(L44)/E44</f>
        <v>0</v>
      </c>
      <c r="K44" s="38" t="s">
        <v>594</v>
      </c>
      <c r="L44" s="169">
        <v>0</v>
      </c>
      <c r="M44" s="38">
        <f>+COUNTIF(K44,"cumplido")</f>
        <v>0</v>
      </c>
      <c r="N44" s="38">
        <f>+COUNTIF(K44,"parcial")</f>
        <v>0</v>
      </c>
      <c r="O44" s="38">
        <f>+COUNTIF(K44,"pospuesto")</f>
        <v>0</v>
      </c>
      <c r="P44" s="131">
        <f>+COUNTIF(K44,"no cumplido")</f>
        <v>0</v>
      </c>
      <c r="Q44" s="160" t="s">
        <v>651</v>
      </c>
    </row>
    <row r="45" spans="1:17" s="8" customFormat="1" ht="142.5" customHeight="1" thickBot="1" x14ac:dyDescent="0.25">
      <c r="A45" s="81" t="s">
        <v>523</v>
      </c>
      <c r="B45" s="98">
        <v>1</v>
      </c>
      <c r="C45" s="99" t="s">
        <v>522</v>
      </c>
      <c r="D45" s="78" t="s">
        <v>521</v>
      </c>
      <c r="E45" s="137">
        <v>2</v>
      </c>
      <c r="F45" s="80" t="s">
        <v>520</v>
      </c>
      <c r="G45" s="175"/>
      <c r="H45" s="176"/>
      <c r="I45" s="177" t="s">
        <v>517</v>
      </c>
      <c r="J45" s="178">
        <f>SUM(L45)/E45</f>
        <v>0</v>
      </c>
      <c r="K45" s="176" t="s">
        <v>594</v>
      </c>
      <c r="L45" s="179">
        <v>0</v>
      </c>
      <c r="M45" s="176">
        <f>+COUNTIF(K45,"cumplido")</f>
        <v>0</v>
      </c>
      <c r="N45" s="176">
        <f>+COUNTIF(K45,"parcial")</f>
        <v>0</v>
      </c>
      <c r="O45" s="176">
        <f>+COUNTIF(K45,"pospuesto")</f>
        <v>0</v>
      </c>
      <c r="P45" s="180">
        <f>+COUNTIF(K45,"no cumplido")</f>
        <v>0</v>
      </c>
      <c r="Q45" s="162" t="s">
        <v>652</v>
      </c>
    </row>
    <row r="47" spans="1:17" hidden="1" x14ac:dyDescent="0.2">
      <c r="A47" s="4">
        <f>COUNTIF(A18:A45,"*")</f>
        <v>12</v>
      </c>
      <c r="C47" s="54">
        <f>COUNTIF(C18:C45,"*")</f>
        <v>12</v>
      </c>
      <c r="D47" s="54">
        <f>COUNTIF(D18:D45,"*")</f>
        <v>28</v>
      </c>
    </row>
  </sheetData>
  <sheetProtection sheet="1" objects="1" scenarios="1"/>
  <protectedRanges>
    <protectedRange sqref="B18 B19:C22 B23:B30 B38:C45 A36:A45 G18:P18 K36:K45 K19:K35 A19:A35" name="Rango1_11"/>
    <protectedRange sqref="A18" name="Rango1_2_5"/>
    <protectedRange sqref="C18" name="Rango1_5_3"/>
    <protectedRange sqref="D18:E18" name="Rango1_2_1_3"/>
    <protectedRange sqref="D19:E19 D22:E22 D38:E45" name="Rango1_2_3_6"/>
    <protectedRange sqref="F38" name="Rango1_2_9_9"/>
    <protectedRange sqref="L19:P45 G19:J45" name="Rango1_8_3"/>
    <protectedRange sqref="F18" name="Rango1_2_6_1_3"/>
    <protectedRange sqref="F19" name="Rango1_2_9_1_3"/>
    <protectedRange sqref="D20:E21" name="Rango1_2_3_1_3"/>
    <protectedRange sqref="F20:F21" name="Rango1_2_9_2_3"/>
    <protectedRange sqref="F22" name="Rango1_2_9_3_3"/>
    <protectedRange sqref="C23:C24" name="Rango1_7_3"/>
    <protectedRange sqref="D23:E24" name="Rango1_2_3_3_3"/>
    <protectedRange sqref="F23:F24" name="Rango1_2_9_5_3"/>
    <protectedRange sqref="C25:C30" name="Rango1_9_3"/>
    <protectedRange sqref="D25:E30" name="Rango1_2_3_4_3"/>
    <protectedRange sqref="F25:F30" name="Rango1_2_9_8_3"/>
    <protectedRange sqref="B31:C37" name="Rango1_13_3"/>
    <protectedRange sqref="D31:E37" name="Rango1_2_3_8_3"/>
    <protectedRange sqref="F31:F37" name="Rango1_2_9_11_3"/>
    <protectedRange sqref="F39" name="Rango1_2_9_12_3"/>
    <protectedRange sqref="F40:F42" name="Rango1_2_9_13_3"/>
    <protectedRange sqref="F43:F44" name="Rango1_2_9_14_3"/>
    <protectedRange sqref="F45" name="Rango1_2_9_15_3"/>
    <protectedRange sqref="A11:E11" name="Rango2_2"/>
  </protectedRanges>
  <mergeCells count="22">
    <mergeCell ref="O15:O17"/>
    <mergeCell ref="E15:E17"/>
    <mergeCell ref="K15:K17"/>
    <mergeCell ref="L15:L17"/>
    <mergeCell ref="M15:M17"/>
    <mergeCell ref="N15:N17"/>
    <mergeCell ref="A6:I6"/>
    <mergeCell ref="Q15:Q17"/>
    <mergeCell ref="A7:Q7"/>
    <mergeCell ref="A8:Q8"/>
    <mergeCell ref="A10:Q10"/>
    <mergeCell ref="A11:Q11"/>
    <mergeCell ref="A12:Q12"/>
    <mergeCell ref="G16:I16"/>
    <mergeCell ref="A15:A17"/>
    <mergeCell ref="B15:B17"/>
    <mergeCell ref="C15:C17"/>
    <mergeCell ref="D15:D17"/>
    <mergeCell ref="G15:I15"/>
    <mergeCell ref="F15:F17"/>
    <mergeCell ref="J15:J17"/>
    <mergeCell ref="P15:P17"/>
  </mergeCells>
  <conditionalFormatting sqref="G18:P45">
    <cfRule type="containsText" dxfId="4" priority="3" operator="containsText" text="X">
      <formula>NOT(ISERROR(SEARCH("X",G18)))</formula>
    </cfRule>
  </conditionalFormatting>
  <conditionalFormatting sqref="Q35">
    <cfRule type="containsText" dxfId="3" priority="1" operator="containsText" text="X">
      <formula>NOT(ISERROR(SEARCH("X",Q35)))</formula>
    </cfRule>
  </conditionalFormatting>
  <printOptions horizontalCentered="1" verticalCentered="1"/>
  <pageMargins left="0.15748031496062992" right="0" top="0" bottom="0" header="0.31496062992125984" footer="0.31496062992125984"/>
  <pageSetup paperSize="5" scale="42" fitToHeight="0" orientation="landscape" r:id="rId1"/>
  <rowBreaks count="1" manualBreakCount="1">
    <brk id="30" max="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PONDERACIÓN!$A$2:$A$7</xm:f>
          </x14:formula1>
          <xm:sqref>K18:K45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19"/>
  <sheetViews>
    <sheetView view="pageBreakPreview" zoomScale="70" zoomScaleNormal="57" zoomScaleSheetLayoutView="70" workbookViewId="0">
      <selection activeCell="D16" sqref="D16"/>
    </sheetView>
  </sheetViews>
  <sheetFormatPr baseColWidth="10" defaultRowHeight="14.25" x14ac:dyDescent="0.2"/>
  <cols>
    <col min="1" max="1" width="21.375" customWidth="1"/>
    <col min="2" max="2" width="14.75" customWidth="1"/>
    <col min="3" max="3" width="34" customWidth="1"/>
    <col min="4" max="4" width="38.625" customWidth="1"/>
    <col min="5" max="5" width="29.875" customWidth="1"/>
    <col min="6" max="6" width="10" customWidth="1"/>
    <col min="7" max="7" width="10.25" customWidth="1"/>
    <col min="8" max="8" width="9.125" customWidth="1"/>
    <col min="9" max="9" width="0.25" customWidth="1"/>
    <col min="10" max="10" width="43.625" customWidth="1"/>
  </cols>
  <sheetData>
    <row r="2" spans="1:10" x14ac:dyDescent="0.2">
      <c r="A2" s="4"/>
      <c r="B2" s="5"/>
      <c r="C2" s="130"/>
      <c r="D2" s="130"/>
      <c r="E2" s="129"/>
      <c r="F2" s="5"/>
      <c r="G2" s="5"/>
      <c r="H2" s="5"/>
      <c r="I2" s="5"/>
      <c r="J2" s="3"/>
    </row>
    <row r="3" spans="1:10" x14ac:dyDescent="0.2">
      <c r="A3" s="4"/>
      <c r="B3" s="5"/>
      <c r="C3" s="130"/>
      <c r="D3" s="130"/>
      <c r="E3" s="129"/>
      <c r="F3" s="5"/>
      <c r="G3" s="5"/>
      <c r="H3" s="5"/>
      <c r="I3" s="5"/>
      <c r="J3" s="3"/>
    </row>
    <row r="4" spans="1:10" ht="23.25" x14ac:dyDescent="0.35">
      <c r="A4" s="182" t="s">
        <v>1</v>
      </c>
      <c r="B4" s="182"/>
      <c r="C4" s="182"/>
      <c r="D4" s="182"/>
      <c r="E4" s="182"/>
      <c r="F4" s="182"/>
      <c r="G4" s="182"/>
      <c r="H4" s="182"/>
      <c r="I4" s="182"/>
      <c r="J4" s="182"/>
    </row>
    <row r="5" spans="1:10" ht="15" x14ac:dyDescent="0.2">
      <c r="A5" s="186" t="s">
        <v>3</v>
      </c>
      <c r="B5" s="186"/>
      <c r="C5" s="186"/>
      <c r="D5" s="186"/>
      <c r="E5" s="186"/>
      <c r="F5" s="186"/>
      <c r="G5" s="186"/>
      <c r="H5" s="186"/>
      <c r="I5" s="186"/>
      <c r="J5" s="186"/>
    </row>
    <row r="6" spans="1:10" x14ac:dyDescent="0.2">
      <c r="A6" s="1"/>
      <c r="B6" s="1"/>
      <c r="C6" s="1"/>
      <c r="D6" s="1"/>
      <c r="E6" s="1"/>
      <c r="F6" s="1"/>
      <c r="G6" s="1"/>
      <c r="H6" s="1"/>
      <c r="I6" s="1"/>
      <c r="J6" s="1"/>
    </row>
    <row r="7" spans="1:10" ht="20.25" x14ac:dyDescent="0.2">
      <c r="A7" s="188" t="s">
        <v>518</v>
      </c>
      <c r="B7" s="188"/>
      <c r="C7" s="188"/>
      <c r="D7" s="188"/>
      <c r="E7" s="188"/>
      <c r="F7" s="188"/>
      <c r="G7" s="188"/>
      <c r="H7" s="188"/>
      <c r="I7" s="188"/>
      <c r="J7" s="188"/>
    </row>
    <row r="8" spans="1:10" ht="18.75" x14ac:dyDescent="0.2">
      <c r="A8" s="189" t="s">
        <v>549</v>
      </c>
      <c r="B8" s="189"/>
      <c r="C8" s="189"/>
      <c r="D8" s="189"/>
      <c r="E8" s="189"/>
      <c r="F8" s="189"/>
      <c r="G8" s="189"/>
      <c r="H8" s="189"/>
      <c r="I8" s="189"/>
      <c r="J8" s="189"/>
    </row>
    <row r="9" spans="1:10" x14ac:dyDescent="0.2">
      <c r="A9" s="4"/>
      <c r="B9" s="5"/>
      <c r="C9" s="130"/>
      <c r="D9" s="130"/>
      <c r="E9" s="129"/>
      <c r="F9" s="5"/>
      <c r="G9" s="5"/>
      <c r="H9" s="5"/>
      <c r="I9" s="5"/>
      <c r="J9" s="3"/>
    </row>
    <row r="10" spans="1:10" ht="20.25" x14ac:dyDescent="0.2">
      <c r="A10" s="223" t="s">
        <v>613</v>
      </c>
      <c r="B10" s="223"/>
      <c r="C10" s="223"/>
      <c r="D10" s="223"/>
      <c r="E10" s="223"/>
      <c r="F10" s="223"/>
      <c r="G10" s="223"/>
      <c r="H10" s="223"/>
      <c r="I10" s="223"/>
      <c r="J10" s="223"/>
    </row>
    <row r="11" spans="1:10" ht="19.5" thickBot="1" x14ac:dyDescent="0.25">
      <c r="A11" s="82"/>
      <c r="B11" s="82"/>
      <c r="C11" s="128"/>
      <c r="D11" s="128"/>
      <c r="E11" s="127"/>
      <c r="F11" s="82"/>
      <c r="G11" s="82"/>
      <c r="H11" s="82"/>
      <c r="I11" s="82"/>
      <c r="J11" s="82"/>
    </row>
    <row r="12" spans="1:10" ht="45" customHeight="1" x14ac:dyDescent="0.2">
      <c r="A12" s="227" t="s">
        <v>2</v>
      </c>
      <c r="B12" s="230" t="s">
        <v>612</v>
      </c>
      <c r="C12" s="227" t="s">
        <v>8</v>
      </c>
      <c r="D12" s="231" t="s">
        <v>611</v>
      </c>
      <c r="E12" s="227" t="s">
        <v>610</v>
      </c>
      <c r="F12" s="234" t="s">
        <v>609</v>
      </c>
      <c r="G12" s="235"/>
      <c r="H12" s="235"/>
      <c r="I12" s="236"/>
      <c r="J12" s="220" t="s">
        <v>592</v>
      </c>
    </row>
    <row r="13" spans="1:10" ht="33.75" customHeight="1" x14ac:dyDescent="0.2">
      <c r="A13" s="228"/>
      <c r="B13" s="228"/>
      <c r="C13" s="228"/>
      <c r="D13" s="232"/>
      <c r="E13" s="228"/>
      <c r="F13" s="224" t="s">
        <v>4</v>
      </c>
      <c r="G13" s="225"/>
      <c r="H13" s="226"/>
      <c r="I13" s="126"/>
      <c r="J13" s="221"/>
    </row>
    <row r="14" spans="1:10" ht="41.25" customHeight="1" thickBot="1" x14ac:dyDescent="0.25">
      <c r="A14" s="229"/>
      <c r="B14" s="229"/>
      <c r="C14" s="229"/>
      <c r="D14" s="233"/>
      <c r="E14" s="229"/>
      <c r="F14" s="125" t="s">
        <v>608</v>
      </c>
      <c r="G14" s="125" t="s">
        <v>607</v>
      </c>
      <c r="H14" s="125" t="s">
        <v>606</v>
      </c>
      <c r="I14" s="124" t="s">
        <v>605</v>
      </c>
      <c r="J14" s="222"/>
    </row>
    <row r="15" spans="1:10" ht="50.1" customHeight="1" x14ac:dyDescent="0.2">
      <c r="A15" s="123"/>
      <c r="B15" s="118">
        <v>0</v>
      </c>
      <c r="C15" s="122" t="s">
        <v>604</v>
      </c>
      <c r="D15" s="121" t="s">
        <v>603</v>
      </c>
      <c r="E15" s="120" t="s">
        <v>602</v>
      </c>
      <c r="F15" s="119" t="s">
        <v>517</v>
      </c>
      <c r="G15" s="118" t="s">
        <v>517</v>
      </c>
      <c r="H15" s="118" t="s">
        <v>517</v>
      </c>
      <c r="I15" s="117" t="s">
        <v>517</v>
      </c>
      <c r="J15" s="116" t="s">
        <v>659</v>
      </c>
    </row>
    <row r="16" spans="1:10" ht="50.1" customHeight="1" x14ac:dyDescent="0.2">
      <c r="A16" s="171" t="s">
        <v>654</v>
      </c>
      <c r="B16" s="172">
        <v>1</v>
      </c>
      <c r="C16" s="173" t="s">
        <v>655</v>
      </c>
      <c r="D16" s="173" t="s">
        <v>656</v>
      </c>
      <c r="E16" s="174" t="s">
        <v>657</v>
      </c>
      <c r="F16" s="112" t="s">
        <v>517</v>
      </c>
      <c r="G16" s="111" t="s">
        <v>517</v>
      </c>
      <c r="H16" s="111" t="s">
        <v>517</v>
      </c>
      <c r="I16" s="110"/>
      <c r="J16" s="170" t="s">
        <v>658</v>
      </c>
    </row>
    <row r="17" spans="1:10" ht="50.1" customHeight="1" x14ac:dyDescent="0.2">
      <c r="A17" s="115"/>
      <c r="B17" s="114"/>
      <c r="C17" s="114"/>
      <c r="D17" s="114"/>
      <c r="E17" s="113"/>
      <c r="F17" s="112" t="s">
        <v>517</v>
      </c>
      <c r="G17" s="111" t="s">
        <v>517</v>
      </c>
      <c r="H17" s="111" t="s">
        <v>517</v>
      </c>
      <c r="I17" s="110"/>
      <c r="J17" s="109"/>
    </row>
    <row r="18" spans="1:10" ht="50.1" customHeight="1" x14ac:dyDescent="0.2">
      <c r="A18" s="115"/>
      <c r="B18" s="114"/>
      <c r="C18" s="114"/>
      <c r="D18" s="114"/>
      <c r="E18" s="113"/>
      <c r="F18" s="112" t="s">
        <v>517</v>
      </c>
      <c r="G18" s="111" t="s">
        <v>517</v>
      </c>
      <c r="H18" s="111" t="s">
        <v>517</v>
      </c>
      <c r="I18" s="110"/>
      <c r="J18" s="109"/>
    </row>
    <row r="19" spans="1:10" ht="50.1" customHeight="1" thickBot="1" x14ac:dyDescent="0.25">
      <c r="A19" s="108"/>
      <c r="B19" s="107"/>
      <c r="C19" s="107"/>
      <c r="D19" s="107"/>
      <c r="E19" s="106"/>
      <c r="F19" s="105" t="s">
        <v>517</v>
      </c>
      <c r="G19" s="104" t="s">
        <v>517</v>
      </c>
      <c r="H19" s="104" t="s">
        <v>517</v>
      </c>
      <c r="I19" s="103"/>
      <c r="J19" s="102"/>
    </row>
  </sheetData>
  <sheetProtection sheet="1" insertRows="0"/>
  <protectedRanges>
    <protectedRange sqref="A15:C15 I15 F15:H19 J17:J19" name="Rango1"/>
    <protectedRange sqref="D15:E15" name="Rango1_2_1"/>
    <protectedRange sqref="A8:D8" name="Rango2_1"/>
    <protectedRange sqref="J15" name="Rango1_1"/>
  </protectedRanges>
  <mergeCells count="13">
    <mergeCell ref="J12:J14"/>
    <mergeCell ref="A4:J4"/>
    <mergeCell ref="A5:J5"/>
    <mergeCell ref="A7:J7"/>
    <mergeCell ref="A8:J8"/>
    <mergeCell ref="A10:J10"/>
    <mergeCell ref="F13:H13"/>
    <mergeCell ref="A12:A14"/>
    <mergeCell ref="B12:B14"/>
    <mergeCell ref="C12:C14"/>
    <mergeCell ref="D12:D14"/>
    <mergeCell ref="E12:E14"/>
    <mergeCell ref="F12:I12"/>
  </mergeCells>
  <conditionalFormatting sqref="F15:I15 F16:H19">
    <cfRule type="containsText" dxfId="2" priority="1" operator="containsText" text="X">
      <formula>NOT(ISERROR(SEARCH("X",F15)))</formula>
    </cfRule>
  </conditionalFormatting>
  <dataValidations count="1">
    <dataValidation type="list" allowBlank="1" showInputMessage="1" showErrorMessage="1" sqref="A15" xr:uid="{00000000-0002-0000-0100-000000000000}">
      <formula1>INDIRECT(SUBSTITUTE(#REF!," ","_"))</formula1>
    </dataValidation>
  </dataValidations>
  <pageMargins left="0.7" right="0.7" top="0.75" bottom="0.75" header="0.3" footer="0.3"/>
  <pageSetup scale="3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7"/>
  <sheetViews>
    <sheetView workbookViewId="0">
      <selection activeCell="B18" sqref="B18"/>
    </sheetView>
  </sheetViews>
  <sheetFormatPr baseColWidth="10" defaultRowHeight="14.25" x14ac:dyDescent="0.2"/>
  <cols>
    <col min="1" max="1" width="15.375" customWidth="1"/>
    <col min="2" max="2" width="39.25" customWidth="1"/>
  </cols>
  <sheetData>
    <row r="1" spans="1:2" ht="15" thickBot="1" x14ac:dyDescent="0.25"/>
    <row r="2" spans="1:2" ht="25.5" x14ac:dyDescent="0.2">
      <c r="A2" s="94" t="s">
        <v>601</v>
      </c>
      <c r="B2" s="93" t="s">
        <v>600</v>
      </c>
    </row>
    <row r="3" spans="1:2" ht="25.5" x14ac:dyDescent="0.2">
      <c r="A3" s="92" t="s">
        <v>599</v>
      </c>
      <c r="B3" s="88" t="s">
        <v>211</v>
      </c>
    </row>
    <row r="4" spans="1:2" ht="25.5" x14ac:dyDescent="0.2">
      <c r="A4" s="91" t="s">
        <v>598</v>
      </c>
      <c r="B4" s="90" t="s">
        <v>212</v>
      </c>
    </row>
    <row r="5" spans="1:2" ht="25.5" x14ac:dyDescent="0.2">
      <c r="A5" s="89" t="s">
        <v>597</v>
      </c>
      <c r="B5" s="88" t="s">
        <v>213</v>
      </c>
    </row>
    <row r="6" spans="1:2" ht="38.25" x14ac:dyDescent="0.2">
      <c r="A6" s="87" t="s">
        <v>596</v>
      </c>
      <c r="B6" s="86" t="s">
        <v>595</v>
      </c>
    </row>
    <row r="7" spans="1:2" ht="39" thickBot="1" x14ac:dyDescent="0.25">
      <c r="A7" s="85" t="s">
        <v>594</v>
      </c>
      <c r="B7" s="84" t="s">
        <v>593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8:AC17"/>
  <sheetViews>
    <sheetView zoomScale="90" zoomScaleNormal="90" workbookViewId="0">
      <selection activeCell="F36" sqref="F36"/>
    </sheetView>
  </sheetViews>
  <sheetFormatPr baseColWidth="10" defaultRowHeight="14.25" x14ac:dyDescent="0.2"/>
  <cols>
    <col min="1" max="1" width="14.75" customWidth="1"/>
    <col min="6" max="6" width="18.5" customWidth="1"/>
  </cols>
  <sheetData>
    <row r="8" spans="1:29" ht="15" x14ac:dyDescent="0.25">
      <c r="A8" s="159" t="s">
        <v>631</v>
      </c>
    </row>
    <row r="9" spans="1:29" ht="15" thickBot="1" x14ac:dyDescent="0.25"/>
    <row r="10" spans="1:29" s="138" customFormat="1" ht="14.25" customHeight="1" x14ac:dyDescent="0.2">
      <c r="A10" s="239" t="s">
        <v>630</v>
      </c>
      <c r="B10" s="241" t="s">
        <v>629</v>
      </c>
      <c r="C10" s="242"/>
      <c r="D10" s="242"/>
      <c r="E10" s="243"/>
      <c r="F10" s="247" t="s">
        <v>628</v>
      </c>
      <c r="G10" s="249"/>
      <c r="H10" s="250"/>
      <c r="U10" s="140"/>
      <c r="V10" s="140"/>
      <c r="W10" s="140"/>
      <c r="X10" s="140"/>
      <c r="Y10" s="140"/>
      <c r="Z10" s="140"/>
      <c r="AA10" s="140"/>
      <c r="AB10" s="140"/>
      <c r="AC10" s="139"/>
    </row>
    <row r="11" spans="1:29" s="138" customFormat="1" ht="27.75" customHeight="1" thickBot="1" x14ac:dyDescent="0.25">
      <c r="A11" s="240"/>
      <c r="B11" s="244"/>
      <c r="C11" s="245"/>
      <c r="D11" s="245"/>
      <c r="E11" s="246"/>
      <c r="F11" s="248"/>
      <c r="G11" s="158" t="s">
        <v>627</v>
      </c>
      <c r="H11" s="157" t="s">
        <v>626</v>
      </c>
      <c r="U11" s="140"/>
      <c r="V11" s="140"/>
      <c r="W11" s="140"/>
      <c r="X11" s="140"/>
      <c r="Y11" s="140"/>
      <c r="Z11" s="140"/>
      <c r="AA11" s="140"/>
      <c r="AB11" s="140"/>
      <c r="AC11" s="139"/>
    </row>
    <row r="12" spans="1:29" s="138" customFormat="1" x14ac:dyDescent="0.2">
      <c r="A12" s="156" t="s">
        <v>601</v>
      </c>
      <c r="B12" s="251" t="s">
        <v>600</v>
      </c>
      <c r="C12" s="252"/>
      <c r="D12" s="252"/>
      <c r="E12" s="253"/>
      <c r="F12" s="155">
        <v>1</v>
      </c>
      <c r="G12" s="144">
        <f>+COUNTIF(GEOGRAFIA!K18:K45,"cumplido")</f>
        <v>8</v>
      </c>
      <c r="H12" s="154">
        <f>+G12/G17</f>
        <v>0.36363636363636365</v>
      </c>
      <c r="U12" s="140"/>
      <c r="V12" s="140"/>
      <c r="W12" s="140"/>
      <c r="X12" s="140"/>
      <c r="Y12" s="140"/>
      <c r="Z12" s="140"/>
      <c r="AA12" s="140"/>
      <c r="AB12" s="140"/>
      <c r="AC12" s="139"/>
    </row>
    <row r="13" spans="1:29" s="138" customFormat="1" x14ac:dyDescent="0.2">
      <c r="A13" s="153" t="s">
        <v>599</v>
      </c>
      <c r="B13" s="254" t="s">
        <v>211</v>
      </c>
      <c r="C13" s="255"/>
      <c r="D13" s="255"/>
      <c r="E13" s="256"/>
      <c r="F13" s="152">
        <v>0.4</v>
      </c>
      <c r="G13" s="144">
        <f>+COUNTIF(GEOGRAFIA!K18:K45,"parcial")</f>
        <v>11</v>
      </c>
      <c r="H13" s="147">
        <f>+G13/G17</f>
        <v>0.5</v>
      </c>
      <c r="U13" s="140"/>
      <c r="V13" s="140"/>
      <c r="W13" s="140"/>
      <c r="X13" s="140"/>
      <c r="Y13" s="140"/>
      <c r="Z13" s="140"/>
      <c r="AA13" s="140"/>
      <c r="AB13" s="140"/>
      <c r="AC13" s="139"/>
    </row>
    <row r="14" spans="1:29" s="138" customFormat="1" ht="29.25" customHeight="1" x14ac:dyDescent="0.2">
      <c r="A14" s="151" t="s">
        <v>598</v>
      </c>
      <c r="B14" s="257" t="s">
        <v>212</v>
      </c>
      <c r="C14" s="258"/>
      <c r="D14" s="258"/>
      <c r="E14" s="259"/>
      <c r="F14" s="150">
        <v>0.1</v>
      </c>
      <c r="G14" s="144">
        <f>+COUNTIF(GEOGRAFIA!K18:K45,"pospuesto")</f>
        <v>3</v>
      </c>
      <c r="H14" s="147">
        <f>+G14/G17</f>
        <v>0.13636363636363635</v>
      </c>
      <c r="U14" s="140"/>
      <c r="V14" s="140"/>
      <c r="W14" s="140"/>
      <c r="X14" s="140"/>
      <c r="Y14" s="140"/>
      <c r="Z14" s="140"/>
      <c r="AA14" s="140"/>
      <c r="AB14" s="140"/>
      <c r="AC14" s="139"/>
    </row>
    <row r="15" spans="1:29" s="138" customFormat="1" x14ac:dyDescent="0.2">
      <c r="A15" s="149" t="s">
        <v>597</v>
      </c>
      <c r="B15" s="260" t="s">
        <v>213</v>
      </c>
      <c r="C15" s="261"/>
      <c r="D15" s="261"/>
      <c r="E15" s="262"/>
      <c r="F15" s="148">
        <v>0</v>
      </c>
      <c r="G15" s="144">
        <f>+COUNTIF(GEOGRAFIA!K18:K45,"no cumplido")</f>
        <v>0</v>
      </c>
      <c r="H15" s="147">
        <f>+G15/G17</f>
        <v>0</v>
      </c>
      <c r="U15" s="140"/>
      <c r="V15" s="140"/>
      <c r="W15" s="140"/>
      <c r="X15" s="140"/>
      <c r="Y15" s="140"/>
      <c r="Z15" s="140"/>
      <c r="AA15" s="140"/>
      <c r="AB15" s="140"/>
      <c r="AC15" s="139"/>
    </row>
    <row r="16" spans="1:29" s="138" customFormat="1" ht="44.25" customHeight="1" thickBot="1" x14ac:dyDescent="0.25">
      <c r="A16" s="146" t="s">
        <v>594</v>
      </c>
      <c r="B16" s="263" t="s">
        <v>593</v>
      </c>
      <c r="C16" s="264"/>
      <c r="D16" s="264"/>
      <c r="E16" s="265"/>
      <c r="F16" s="145">
        <v>0</v>
      </c>
      <c r="G16" s="144">
        <f>+COUNTIF(GEOGRAFIA!K18:K45,"rutinaria")</f>
        <v>6</v>
      </c>
      <c r="H16" s="143"/>
      <c r="U16" s="140"/>
      <c r="V16" s="140"/>
      <c r="W16" s="140"/>
      <c r="X16" s="140"/>
      <c r="Y16" s="140"/>
      <c r="Z16" s="140"/>
      <c r="AA16" s="140"/>
      <c r="AB16" s="140"/>
      <c r="AC16" s="139"/>
    </row>
    <row r="17" spans="1:29" s="138" customFormat="1" ht="15.75" thickBot="1" x14ac:dyDescent="0.25">
      <c r="A17" s="237" t="s">
        <v>625</v>
      </c>
      <c r="B17" s="238"/>
      <c r="C17" s="238"/>
      <c r="D17" s="238"/>
      <c r="E17" s="238"/>
      <c r="F17" s="238"/>
      <c r="G17" s="142">
        <f>SUM(G12:G15)</f>
        <v>22</v>
      </c>
      <c r="H17" s="141">
        <f>SUM(H12:H15)</f>
        <v>1</v>
      </c>
      <c r="U17" s="140"/>
      <c r="V17" s="140"/>
      <c r="W17" s="140"/>
      <c r="X17" s="140"/>
      <c r="Y17" s="140"/>
      <c r="Z17" s="140"/>
      <c r="AA17" s="140"/>
      <c r="AB17" s="140"/>
      <c r="AC17" s="139"/>
    </row>
  </sheetData>
  <sheetProtection sheet="1" objects="1" scenarios="1"/>
  <mergeCells count="10">
    <mergeCell ref="A17:F17"/>
    <mergeCell ref="A10:A11"/>
    <mergeCell ref="B10:E11"/>
    <mergeCell ref="F10:F11"/>
    <mergeCell ref="G10:H10"/>
    <mergeCell ref="B12:E12"/>
    <mergeCell ref="B13:E13"/>
    <mergeCell ref="B14:E14"/>
    <mergeCell ref="B15:E15"/>
    <mergeCell ref="B16:E1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6EC1A-837A-45C2-932B-716F6AABB146}">
  <sheetPr>
    <tabColor rgb="FF0070C0"/>
    <pageSetUpPr fitToPage="1"/>
  </sheetPr>
  <dimension ref="A4:BE146"/>
  <sheetViews>
    <sheetView showGridLines="0" view="pageBreakPreview" zoomScale="50" zoomScaleNormal="60" zoomScaleSheetLayoutView="50" workbookViewId="0">
      <selection activeCell="A56" sqref="A56:XFD56"/>
    </sheetView>
  </sheetViews>
  <sheetFormatPr baseColWidth="10" defaultColWidth="11" defaultRowHeight="14.25" x14ac:dyDescent="0.2"/>
  <cols>
    <col min="1" max="1" width="31" style="270" customWidth="1"/>
    <col min="2" max="2" width="5.75" style="270" customWidth="1"/>
    <col min="3" max="3" width="40.625" style="3" customWidth="1"/>
    <col min="4" max="4" width="49.375" style="4" customWidth="1"/>
    <col min="5" max="5" width="22" style="5" hidden="1" customWidth="1"/>
    <col min="6" max="6" width="30.25" style="4" hidden="1" customWidth="1"/>
    <col min="7" max="7" width="8.25" style="5" hidden="1" customWidth="1"/>
    <col min="8" max="8" width="10.5" style="5" hidden="1" customWidth="1"/>
    <col min="9" max="9" width="7.875" style="5" hidden="1" customWidth="1"/>
    <col min="10" max="10" width="21.5" style="5" customWidth="1"/>
    <col min="11" max="11" width="22.25" style="5" customWidth="1"/>
    <col min="12" max="12" width="23" style="5" customWidth="1"/>
    <col min="13" max="13" width="19.25" style="5" customWidth="1"/>
    <col min="14" max="14" width="19.5" style="5" customWidth="1"/>
    <col min="15" max="15" width="19.75" style="5" customWidth="1"/>
    <col min="16" max="16" width="20.875" style="5" customWidth="1"/>
    <col min="17" max="17" width="53.5" style="3" customWidth="1"/>
    <col min="18" max="16384" width="11" style="3"/>
  </cols>
  <sheetData>
    <row r="4" spans="1:57" ht="23.25" customHeight="1" x14ac:dyDescent="0.35">
      <c r="A4" s="182" t="s">
        <v>1</v>
      </c>
      <c r="B4" s="182"/>
      <c r="C4" s="182"/>
      <c r="D4" s="182"/>
      <c r="E4" s="182"/>
      <c r="F4" s="182"/>
      <c r="G4" s="182"/>
      <c r="H4" s="182"/>
      <c r="I4" s="182"/>
      <c r="J4" s="182"/>
      <c r="K4" s="182"/>
      <c r="L4" s="182"/>
      <c r="M4" s="182"/>
      <c r="N4" s="182"/>
      <c r="O4" s="182"/>
      <c r="P4" s="182"/>
      <c r="Q4" s="182"/>
      <c r="R4" s="48"/>
      <c r="S4" s="48"/>
      <c r="T4" s="48"/>
      <c r="U4" s="48"/>
      <c r="V4" s="48"/>
      <c r="W4" s="48"/>
      <c r="X4" s="48"/>
      <c r="Y4" s="48"/>
      <c r="Z4" s="48"/>
      <c r="AA4" s="48"/>
      <c r="AB4" s="48"/>
      <c r="AC4" s="48"/>
      <c r="AD4" s="48"/>
      <c r="AE4" s="48"/>
      <c r="AF4" s="48"/>
      <c r="AG4" s="48"/>
      <c r="AH4" s="48"/>
      <c r="AI4" s="48"/>
      <c r="AJ4" s="48"/>
      <c r="AK4" s="48"/>
      <c r="AL4" s="48"/>
      <c r="AM4" s="48"/>
      <c r="AN4" s="48"/>
      <c r="AO4" s="40"/>
      <c r="AP4" s="45"/>
      <c r="AQ4" s="33"/>
      <c r="AR4" s="33"/>
      <c r="AS4" s="33"/>
      <c r="AT4" s="33"/>
      <c r="AU4" s="33"/>
      <c r="AV4" s="33"/>
      <c r="AW4" s="33"/>
      <c r="AX4" s="33"/>
      <c r="AY4" s="33"/>
      <c r="AZ4" s="33"/>
      <c r="BA4" s="33"/>
      <c r="BB4" s="33"/>
      <c r="BC4" s="33"/>
      <c r="BD4" s="33"/>
      <c r="BE4" s="33"/>
    </row>
    <row r="5" spans="1:57" ht="15" x14ac:dyDescent="0.2">
      <c r="A5" s="186" t="s">
        <v>3</v>
      </c>
      <c r="B5" s="186"/>
      <c r="C5" s="186"/>
      <c r="D5" s="186"/>
      <c r="E5" s="186"/>
      <c r="F5" s="186"/>
      <c r="G5" s="186"/>
      <c r="H5" s="186"/>
      <c r="I5" s="186"/>
      <c r="J5" s="186"/>
      <c r="K5" s="186"/>
      <c r="L5" s="186"/>
      <c r="M5" s="186"/>
      <c r="N5" s="186"/>
      <c r="O5" s="186"/>
      <c r="P5" s="186"/>
      <c r="Q5" s="186"/>
      <c r="R5" s="47"/>
      <c r="S5" s="47"/>
      <c r="T5" s="47"/>
      <c r="U5" s="47"/>
      <c r="V5" s="47"/>
      <c r="W5" s="47"/>
      <c r="X5" s="47"/>
      <c r="Y5" s="47"/>
      <c r="Z5" s="47"/>
      <c r="AA5" s="47"/>
      <c r="AB5" s="47"/>
      <c r="AC5" s="47"/>
      <c r="AD5" s="47"/>
      <c r="AE5" s="47"/>
      <c r="AF5" s="47"/>
      <c r="AG5" s="47"/>
      <c r="AH5" s="47"/>
      <c r="AI5" s="47"/>
      <c r="AJ5" s="47"/>
      <c r="AK5" s="47"/>
      <c r="AL5" s="47"/>
      <c r="AM5" s="47"/>
      <c r="AN5" s="47"/>
      <c r="AO5" s="40"/>
      <c r="AP5" s="44"/>
      <c r="AQ5" s="33"/>
      <c r="AR5" s="33"/>
      <c r="AS5" s="33"/>
      <c r="AT5" s="33"/>
      <c r="AU5" s="33"/>
      <c r="AV5" s="33"/>
      <c r="AW5" s="33"/>
      <c r="AX5" s="33"/>
      <c r="AY5" s="33"/>
      <c r="AZ5" s="33"/>
      <c r="BA5" s="33"/>
      <c r="BB5" s="33"/>
      <c r="BC5" s="33"/>
      <c r="BD5" s="33"/>
      <c r="BE5" s="33"/>
    </row>
    <row r="6" spans="1:57" x14ac:dyDescent="0.2">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40"/>
      <c r="AP6" s="43"/>
      <c r="AQ6" s="33"/>
      <c r="AR6" s="33"/>
      <c r="AS6" s="33"/>
      <c r="AT6" s="33"/>
      <c r="AU6" s="33"/>
      <c r="AV6" s="33"/>
      <c r="AW6" s="33"/>
      <c r="AX6" s="33"/>
      <c r="AY6" s="33"/>
      <c r="AZ6" s="33"/>
      <c r="BA6" s="33"/>
      <c r="BB6" s="33"/>
      <c r="BC6" s="33"/>
      <c r="BD6" s="33"/>
      <c r="BE6" s="33"/>
    </row>
    <row r="7" spans="1:57" ht="20.25" x14ac:dyDescent="0.2">
      <c r="A7" s="187" t="s">
        <v>518</v>
      </c>
      <c r="B7" s="188"/>
      <c r="C7" s="188"/>
      <c r="D7" s="188"/>
      <c r="E7" s="188"/>
      <c r="F7" s="188"/>
      <c r="G7" s="188"/>
      <c r="H7" s="188"/>
      <c r="I7" s="188"/>
      <c r="J7" s="188"/>
      <c r="K7" s="188"/>
      <c r="L7" s="188"/>
      <c r="M7" s="188"/>
      <c r="N7" s="188"/>
      <c r="O7" s="188"/>
      <c r="P7" s="188"/>
      <c r="Q7" s="188"/>
      <c r="R7" s="46"/>
      <c r="S7" s="46"/>
      <c r="T7" s="46"/>
      <c r="U7" s="46"/>
      <c r="V7" s="46"/>
      <c r="W7" s="46"/>
      <c r="X7" s="46"/>
      <c r="Y7" s="46"/>
      <c r="Z7" s="46"/>
      <c r="AA7" s="46"/>
      <c r="AB7" s="46"/>
      <c r="AC7" s="46"/>
      <c r="AD7" s="46"/>
      <c r="AE7" s="46"/>
      <c r="AF7" s="46"/>
      <c r="AG7" s="46"/>
      <c r="AH7" s="46"/>
      <c r="AI7" s="46"/>
      <c r="AJ7" s="46"/>
      <c r="AK7" s="46"/>
      <c r="AL7" s="46"/>
      <c r="AM7" s="46"/>
      <c r="AN7" s="46"/>
      <c r="AO7" s="40"/>
      <c r="AP7" s="42"/>
      <c r="AQ7" s="33"/>
      <c r="AR7" s="33"/>
      <c r="AS7" s="33"/>
      <c r="AT7" s="33"/>
      <c r="AU7" s="33"/>
      <c r="AV7" s="33"/>
      <c r="AW7" s="33"/>
      <c r="AX7" s="33"/>
      <c r="AY7" s="33"/>
      <c r="AZ7" s="33"/>
      <c r="BA7" s="33"/>
      <c r="BB7" s="33"/>
      <c r="BC7" s="33"/>
      <c r="BD7" s="33"/>
      <c r="BE7" s="33"/>
    </row>
    <row r="8" spans="1:57" ht="34.5" customHeight="1" x14ac:dyDescent="0.2">
      <c r="A8" s="189" t="s">
        <v>805</v>
      </c>
      <c r="B8" s="190"/>
      <c r="C8" s="190"/>
      <c r="D8" s="190"/>
      <c r="E8" s="190"/>
      <c r="F8" s="190"/>
      <c r="G8" s="190"/>
      <c r="H8" s="190"/>
      <c r="I8" s="190"/>
      <c r="J8" s="190"/>
      <c r="K8" s="190"/>
      <c r="L8" s="190"/>
      <c r="M8" s="190"/>
      <c r="N8" s="190"/>
      <c r="O8" s="190"/>
      <c r="P8" s="190"/>
      <c r="Q8" s="190"/>
      <c r="R8" s="2"/>
      <c r="S8" s="2"/>
      <c r="T8" s="2"/>
      <c r="U8" s="2"/>
      <c r="V8" s="2"/>
      <c r="W8" s="2"/>
      <c r="X8" s="2"/>
      <c r="Y8" s="2"/>
      <c r="Z8" s="2"/>
      <c r="AA8" s="2"/>
      <c r="AB8" s="2"/>
      <c r="AC8" s="2"/>
      <c r="AD8" s="2"/>
      <c r="AE8" s="2"/>
      <c r="AF8" s="2"/>
      <c r="AG8" s="2"/>
      <c r="AH8" s="2"/>
      <c r="AI8" s="2"/>
      <c r="AJ8" s="2"/>
      <c r="AK8" s="2"/>
      <c r="AL8" s="2"/>
      <c r="AM8" s="2"/>
      <c r="AN8" s="2"/>
      <c r="AO8" s="40"/>
      <c r="AP8" s="41"/>
      <c r="AQ8" s="33"/>
      <c r="AR8" s="33"/>
      <c r="AS8" s="33"/>
      <c r="AT8" s="33"/>
      <c r="AU8" s="33"/>
      <c r="AV8" s="33"/>
      <c r="AW8" s="33"/>
      <c r="AX8" s="33"/>
      <c r="AY8" s="33"/>
      <c r="AZ8" s="33"/>
      <c r="BA8" s="33"/>
      <c r="BB8" s="33"/>
      <c r="BC8" s="33"/>
      <c r="BD8" s="33"/>
      <c r="BE8" s="33"/>
    </row>
    <row r="9" spans="1:57" ht="24.75" customHeight="1" x14ac:dyDescent="0.2">
      <c r="A9" s="191" t="s">
        <v>613</v>
      </c>
      <c r="B9" s="192"/>
      <c r="C9" s="192"/>
      <c r="D9" s="192"/>
      <c r="E9" s="192"/>
      <c r="F9" s="192"/>
      <c r="G9" s="192"/>
      <c r="H9" s="192"/>
      <c r="I9" s="192"/>
      <c r="J9" s="192"/>
      <c r="K9" s="192"/>
      <c r="L9" s="192"/>
      <c r="M9" s="192"/>
      <c r="N9" s="192"/>
      <c r="O9" s="192"/>
      <c r="P9" s="192"/>
      <c r="Q9" s="192"/>
    </row>
    <row r="10" spans="1:57" ht="15" thickBot="1" x14ac:dyDescent="0.25">
      <c r="A10" s="52"/>
      <c r="B10" s="52"/>
      <c r="C10" s="1"/>
      <c r="D10" s="1"/>
      <c r="E10" s="1"/>
      <c r="F10" s="1"/>
      <c r="G10" s="1"/>
      <c r="H10" s="1"/>
      <c r="I10" s="1"/>
      <c r="J10" s="1"/>
      <c r="K10" s="1"/>
      <c r="L10" s="1"/>
      <c r="M10" s="1"/>
      <c r="N10" s="1"/>
      <c r="O10" s="1"/>
      <c r="P10" s="1"/>
    </row>
    <row r="11" spans="1:57" s="8" customFormat="1" ht="32.25" customHeight="1" x14ac:dyDescent="0.2">
      <c r="A11" s="217" t="s">
        <v>2</v>
      </c>
      <c r="B11" s="217" t="s">
        <v>0</v>
      </c>
      <c r="C11" s="217" t="s">
        <v>8</v>
      </c>
      <c r="D11" s="384" t="s">
        <v>611</v>
      </c>
      <c r="E11" s="383"/>
      <c r="F11" s="382" t="s">
        <v>610</v>
      </c>
      <c r="G11" s="381"/>
      <c r="H11" s="381"/>
      <c r="I11" s="380"/>
      <c r="J11" s="217" t="s">
        <v>614</v>
      </c>
      <c r="K11" s="217" t="s">
        <v>615</v>
      </c>
      <c r="L11" s="217" t="s">
        <v>616</v>
      </c>
      <c r="M11" s="217" t="s">
        <v>617</v>
      </c>
      <c r="N11" s="217" t="s">
        <v>618</v>
      </c>
      <c r="O11" s="217" t="s">
        <v>619</v>
      </c>
      <c r="P11" s="214" t="s">
        <v>620</v>
      </c>
      <c r="Q11" s="379" t="s">
        <v>592</v>
      </c>
      <c r="R11" s="367"/>
    </row>
    <row r="12" spans="1:57" s="8" customFormat="1" ht="28.5" customHeight="1" x14ac:dyDescent="0.2">
      <c r="A12" s="218"/>
      <c r="B12" s="218"/>
      <c r="C12" s="218"/>
      <c r="D12" s="378"/>
      <c r="E12" s="377"/>
      <c r="F12" s="376"/>
      <c r="G12" s="375" t="s">
        <v>4</v>
      </c>
      <c r="H12" s="375"/>
      <c r="I12" s="374"/>
      <c r="J12" s="218"/>
      <c r="K12" s="218"/>
      <c r="L12" s="218"/>
      <c r="M12" s="218"/>
      <c r="N12" s="218"/>
      <c r="O12" s="218"/>
      <c r="P12" s="215"/>
      <c r="Q12" s="373"/>
      <c r="R12" s="367"/>
    </row>
    <row r="13" spans="1:57" s="8" customFormat="1" ht="37.5" customHeight="1" thickBot="1" x14ac:dyDescent="0.25">
      <c r="A13" s="219"/>
      <c r="B13" s="219"/>
      <c r="C13" s="219"/>
      <c r="D13" s="372"/>
      <c r="E13" s="371"/>
      <c r="F13" s="370"/>
      <c r="G13" s="57" t="s">
        <v>5</v>
      </c>
      <c r="H13" s="57" t="s">
        <v>6</v>
      </c>
      <c r="I13" s="369" t="s">
        <v>7</v>
      </c>
      <c r="J13" s="219"/>
      <c r="K13" s="219"/>
      <c r="L13" s="219"/>
      <c r="M13" s="219"/>
      <c r="N13" s="219"/>
      <c r="O13" s="219"/>
      <c r="P13" s="216"/>
      <c r="Q13" s="368"/>
      <c r="R13" s="367"/>
    </row>
    <row r="14" spans="1:57" s="33" customFormat="1" ht="42.75" x14ac:dyDescent="0.2">
      <c r="A14" s="366" t="s">
        <v>804</v>
      </c>
      <c r="B14" s="365">
        <v>1</v>
      </c>
      <c r="C14" s="364" t="s">
        <v>803</v>
      </c>
      <c r="D14" s="363" t="s">
        <v>802</v>
      </c>
      <c r="E14" s="362">
        <v>2</v>
      </c>
      <c r="F14" s="361" t="s">
        <v>801</v>
      </c>
      <c r="G14" s="360"/>
      <c r="H14" s="359" t="s">
        <v>517</v>
      </c>
      <c r="I14" s="358"/>
      <c r="J14" s="292">
        <f>SUM(L14:L15)/E14</f>
        <v>0.25</v>
      </c>
      <c r="K14" s="290" t="s">
        <v>599</v>
      </c>
      <c r="L14" s="291">
        <v>0.4</v>
      </c>
      <c r="M14" s="290">
        <f>+COUNTIF(K14:K15,"cumplido")</f>
        <v>0</v>
      </c>
      <c r="N14" s="290">
        <f>+COUNTIF(K14:K15,"parcial")</f>
        <v>1</v>
      </c>
      <c r="O14" s="290">
        <f>+COUNTIF(K14:K15,"pospuesto")</f>
        <v>1</v>
      </c>
      <c r="P14" s="289">
        <f>+COUNTIF(K14:K15,"no cumplido")</f>
        <v>0</v>
      </c>
      <c r="Q14" s="357" t="s">
        <v>800</v>
      </c>
      <c r="R14" s="272"/>
      <c r="S14" s="272"/>
      <c r="T14" s="272"/>
    </row>
    <row r="15" spans="1:57" s="33" customFormat="1" ht="42.75" x14ac:dyDescent="0.2">
      <c r="A15" s="298"/>
      <c r="B15" s="297"/>
      <c r="C15" s="322"/>
      <c r="D15" s="346" t="s">
        <v>799</v>
      </c>
      <c r="E15" s="344"/>
      <c r="F15" s="353" t="s">
        <v>798</v>
      </c>
      <c r="G15" s="295" t="s">
        <v>517</v>
      </c>
      <c r="H15" s="294"/>
      <c r="I15" s="293"/>
      <c r="J15" s="292"/>
      <c r="K15" s="290" t="s">
        <v>598</v>
      </c>
      <c r="L15" s="291">
        <v>0.1</v>
      </c>
      <c r="M15" s="290"/>
      <c r="N15" s="290"/>
      <c r="O15" s="290"/>
      <c r="P15" s="289"/>
      <c r="Q15" s="288" t="s">
        <v>794</v>
      </c>
      <c r="R15" s="272"/>
      <c r="S15" s="272"/>
      <c r="T15" s="272"/>
    </row>
    <row r="16" spans="1:57" s="33" customFormat="1" ht="56.25" customHeight="1" x14ac:dyDescent="0.2">
      <c r="A16" s="298"/>
      <c r="B16" s="297">
        <v>2</v>
      </c>
      <c r="C16" s="356" t="s">
        <v>797</v>
      </c>
      <c r="D16" s="311" t="s">
        <v>796</v>
      </c>
      <c r="E16" s="338">
        <v>3</v>
      </c>
      <c r="F16" s="355" t="s">
        <v>795</v>
      </c>
      <c r="G16" s="295"/>
      <c r="H16" s="294" t="s">
        <v>517</v>
      </c>
      <c r="I16" s="293" t="s">
        <v>517</v>
      </c>
      <c r="J16" s="292">
        <f>SUM(L16)/E16</f>
        <v>3.3333333333333333E-2</v>
      </c>
      <c r="K16" s="290" t="s">
        <v>598</v>
      </c>
      <c r="L16" s="291">
        <v>0.1</v>
      </c>
      <c r="M16" s="290">
        <f>+COUNTIF(K16,"cumplido")</f>
        <v>0</v>
      </c>
      <c r="N16" s="290">
        <f>+COUNTIF(K16,"parcial")</f>
        <v>0</v>
      </c>
      <c r="O16" s="290">
        <f>+COUNTIF(K16,"pospuesto")</f>
        <v>1</v>
      </c>
      <c r="P16" s="289">
        <f>+COUNTIF(K16,"no cumplido")</f>
        <v>0</v>
      </c>
      <c r="Q16" s="288" t="s">
        <v>794</v>
      </c>
      <c r="R16" s="272"/>
      <c r="S16" s="272"/>
      <c r="T16" s="272"/>
    </row>
    <row r="17" spans="1:20" s="33" customFormat="1" ht="57" x14ac:dyDescent="0.2">
      <c r="A17" s="354" t="s">
        <v>793</v>
      </c>
      <c r="B17" s="297">
        <v>1</v>
      </c>
      <c r="C17" s="303" t="s">
        <v>792</v>
      </c>
      <c r="D17" s="311" t="s">
        <v>791</v>
      </c>
      <c r="E17" s="338">
        <v>2</v>
      </c>
      <c r="F17" s="323" t="s">
        <v>790</v>
      </c>
      <c r="G17" s="295" t="s">
        <v>517</v>
      </c>
      <c r="H17" s="294" t="s">
        <v>517</v>
      </c>
      <c r="I17" s="293" t="s">
        <v>517</v>
      </c>
      <c r="J17" s="292">
        <f>SUM(L17:L18)/E17</f>
        <v>0.7</v>
      </c>
      <c r="K17" s="290" t="s">
        <v>601</v>
      </c>
      <c r="L17" s="291">
        <v>1</v>
      </c>
      <c r="M17" s="290">
        <f>+COUNTIF(K17:K18,"cumplido")</f>
        <v>1</v>
      </c>
      <c r="N17" s="290">
        <f>+COUNTIF(K17:K18,"parcial")</f>
        <v>1</v>
      </c>
      <c r="O17" s="290">
        <f>+COUNTIF(K17:K18,"pospuesto")</f>
        <v>0</v>
      </c>
      <c r="P17" s="289">
        <f>+COUNTIF(K17:K18,"no cumplido")</f>
        <v>0</v>
      </c>
      <c r="Q17" s="299" t="s">
        <v>789</v>
      </c>
      <c r="R17" s="272"/>
      <c r="S17" s="272"/>
      <c r="T17" s="272"/>
    </row>
    <row r="18" spans="1:20" s="33" customFormat="1" ht="85.5" x14ac:dyDescent="0.2">
      <c r="A18" s="298"/>
      <c r="B18" s="297"/>
      <c r="C18" s="322"/>
      <c r="D18" s="311" t="s">
        <v>788</v>
      </c>
      <c r="E18" s="338"/>
      <c r="F18" s="353" t="s">
        <v>787</v>
      </c>
      <c r="G18" s="295" t="s">
        <v>517</v>
      </c>
      <c r="H18" s="294" t="s">
        <v>517</v>
      </c>
      <c r="I18" s="293" t="s">
        <v>517</v>
      </c>
      <c r="J18" s="292"/>
      <c r="K18" s="290" t="s">
        <v>599</v>
      </c>
      <c r="L18" s="291">
        <v>0.4</v>
      </c>
      <c r="M18" s="290"/>
      <c r="N18" s="290"/>
      <c r="O18" s="290"/>
      <c r="P18" s="289"/>
      <c r="Q18" s="299" t="s">
        <v>786</v>
      </c>
      <c r="R18" s="272"/>
      <c r="S18" s="272"/>
      <c r="T18" s="272"/>
    </row>
    <row r="19" spans="1:20" s="33" customFormat="1" ht="28.5" x14ac:dyDescent="0.2">
      <c r="A19" s="298" t="s">
        <v>785</v>
      </c>
      <c r="B19" s="297">
        <v>1</v>
      </c>
      <c r="C19" s="351" t="s">
        <v>784</v>
      </c>
      <c r="D19" s="351" t="s">
        <v>783</v>
      </c>
      <c r="E19" s="350">
        <v>2</v>
      </c>
      <c r="F19" s="349" t="s">
        <v>782</v>
      </c>
      <c r="G19" s="295" t="s">
        <v>517</v>
      </c>
      <c r="H19" s="294"/>
      <c r="I19" s="293" t="s">
        <v>517</v>
      </c>
      <c r="J19" s="292">
        <f>SUM(L19:L20)/E19</f>
        <v>0.1</v>
      </c>
      <c r="K19" s="290" t="s">
        <v>598</v>
      </c>
      <c r="L19" s="291">
        <v>0.1</v>
      </c>
      <c r="M19" s="290">
        <f>+COUNTIF(K19:K20,"cumplido")</f>
        <v>0</v>
      </c>
      <c r="N19" s="290">
        <f>+COUNTIF(K17:K18,"parcial")</f>
        <v>1</v>
      </c>
      <c r="O19" s="290">
        <f>+COUNTIF(K17:K18,"pospuesto")</f>
        <v>0</v>
      </c>
      <c r="P19" s="289">
        <f>+COUNTIF(K17:K18,"no cumplido")</f>
        <v>0</v>
      </c>
      <c r="Q19" s="299" t="s">
        <v>781</v>
      </c>
      <c r="R19" s="272"/>
      <c r="S19" s="272"/>
      <c r="T19" s="272"/>
    </row>
    <row r="20" spans="1:20" s="33" customFormat="1" ht="42.75" x14ac:dyDescent="0.2">
      <c r="A20" s="298"/>
      <c r="B20" s="297"/>
      <c r="C20" s="352"/>
      <c r="D20" s="351" t="s">
        <v>780</v>
      </c>
      <c r="E20" s="350"/>
      <c r="F20" s="349" t="s">
        <v>779</v>
      </c>
      <c r="G20" s="295"/>
      <c r="H20" s="294" t="s">
        <v>517</v>
      </c>
      <c r="I20" s="293"/>
      <c r="J20" s="292"/>
      <c r="K20" s="290" t="s">
        <v>598</v>
      </c>
      <c r="L20" s="291">
        <v>0.1</v>
      </c>
      <c r="M20" s="290"/>
      <c r="N20" s="290"/>
      <c r="O20" s="290"/>
      <c r="P20" s="289"/>
      <c r="Q20" s="299" t="s">
        <v>778</v>
      </c>
      <c r="R20" s="272"/>
      <c r="S20" s="272"/>
      <c r="T20" s="272"/>
    </row>
    <row r="21" spans="1:20" s="33" customFormat="1" ht="71.25" x14ac:dyDescent="0.2">
      <c r="A21" s="314" t="s">
        <v>221</v>
      </c>
      <c r="B21" s="348">
        <v>2</v>
      </c>
      <c r="C21" s="59" t="s">
        <v>777</v>
      </c>
      <c r="D21" s="314" t="s">
        <v>776</v>
      </c>
      <c r="E21" s="344">
        <v>2</v>
      </c>
      <c r="F21" s="296" t="s">
        <v>775</v>
      </c>
      <c r="G21" s="295" t="s">
        <v>517</v>
      </c>
      <c r="H21" s="294"/>
      <c r="I21" s="293"/>
      <c r="J21" s="292">
        <f>SUM(L21:L22)/E21</f>
        <v>0.25</v>
      </c>
      <c r="K21" s="290" t="s">
        <v>599</v>
      </c>
      <c r="L21" s="291">
        <v>0.4</v>
      </c>
      <c r="M21" s="290">
        <f>+COUNTIF(K21:K22,"cumplido")</f>
        <v>0</v>
      </c>
      <c r="N21" s="290">
        <f>+COUNTIF(K21:K22,"parcial")</f>
        <v>1</v>
      </c>
      <c r="O21" s="290">
        <f>+COUNTIF(K21:K22,"pospuesto")</f>
        <v>1</v>
      </c>
      <c r="P21" s="289">
        <f>+COUNTIF(K21:K22,"no cumplido")</f>
        <v>0</v>
      </c>
      <c r="Q21" s="299" t="s">
        <v>774</v>
      </c>
      <c r="R21" s="272"/>
      <c r="S21" s="272"/>
      <c r="T21" s="272"/>
    </row>
    <row r="22" spans="1:20" s="33" customFormat="1" ht="35.25" customHeight="1" x14ac:dyDescent="0.2">
      <c r="A22" s="298"/>
      <c r="B22" s="347"/>
      <c r="C22" s="346"/>
      <c r="D22" s="314" t="s">
        <v>773</v>
      </c>
      <c r="E22" s="344"/>
      <c r="F22" s="296" t="s">
        <v>772</v>
      </c>
      <c r="G22" s="295" t="s">
        <v>517</v>
      </c>
      <c r="H22" s="294"/>
      <c r="I22" s="293"/>
      <c r="J22" s="292"/>
      <c r="K22" s="290" t="s">
        <v>598</v>
      </c>
      <c r="L22" s="291">
        <v>0.1</v>
      </c>
      <c r="M22" s="290"/>
      <c r="N22" s="290"/>
      <c r="O22" s="290"/>
      <c r="P22" s="289"/>
      <c r="Q22" s="299" t="s">
        <v>771</v>
      </c>
      <c r="R22" s="272"/>
      <c r="S22" s="272"/>
      <c r="T22" s="272"/>
    </row>
    <row r="23" spans="1:20" s="33" customFormat="1" ht="57" x14ac:dyDescent="0.2">
      <c r="A23" s="298"/>
      <c r="B23" s="297">
        <v>3</v>
      </c>
      <c r="C23" s="322" t="s">
        <v>770</v>
      </c>
      <c r="D23" s="314" t="s">
        <v>769</v>
      </c>
      <c r="E23" s="344">
        <v>4</v>
      </c>
      <c r="F23" s="296" t="s">
        <v>768</v>
      </c>
      <c r="G23" s="295" t="s">
        <v>517</v>
      </c>
      <c r="H23" s="294" t="s">
        <v>517</v>
      </c>
      <c r="I23" s="293" t="s">
        <v>517</v>
      </c>
      <c r="J23" s="292">
        <f>SUM(L23)/E23</f>
        <v>2.5000000000000001E-2</v>
      </c>
      <c r="K23" s="290" t="s">
        <v>598</v>
      </c>
      <c r="L23" s="291">
        <v>0.1</v>
      </c>
      <c r="M23" s="290">
        <f>+COUNTIF(K23,"cumplido")</f>
        <v>0</v>
      </c>
      <c r="N23" s="290">
        <f>+COUNTIF(K23,"parcial")</f>
        <v>0</v>
      </c>
      <c r="O23" s="290">
        <f>+COUNTIF(K23,"pospuesto")</f>
        <v>1</v>
      </c>
      <c r="P23" s="289">
        <f>+COUNTIF(K23,"no cumplido")</f>
        <v>0</v>
      </c>
      <c r="Q23" s="299" t="s">
        <v>767</v>
      </c>
      <c r="R23" s="272"/>
      <c r="S23" s="272"/>
      <c r="T23" s="272"/>
    </row>
    <row r="24" spans="1:20" ht="73.5" customHeight="1" x14ac:dyDescent="0.2">
      <c r="A24" s="345" t="s">
        <v>766</v>
      </c>
      <c r="B24" s="297">
        <v>1</v>
      </c>
      <c r="C24" s="303" t="s">
        <v>765</v>
      </c>
      <c r="D24" s="303" t="s">
        <v>764</v>
      </c>
      <c r="E24" s="310">
        <v>3</v>
      </c>
      <c r="F24" s="343" t="s">
        <v>763</v>
      </c>
      <c r="G24" s="295" t="s">
        <v>517</v>
      </c>
      <c r="H24" s="294" t="s">
        <v>517</v>
      </c>
      <c r="I24" s="293" t="s">
        <v>517</v>
      </c>
      <c r="J24" s="292">
        <f>SUM(L24:L26)/E24</f>
        <v>0</v>
      </c>
      <c r="K24" s="290" t="s">
        <v>594</v>
      </c>
      <c r="L24" s="291">
        <v>0</v>
      </c>
      <c r="M24" s="290">
        <f>+COUNTIF(K24:K26,"cumplido")</f>
        <v>0</v>
      </c>
      <c r="N24" s="290">
        <f>+COUNTIF(K24:K26,"parcial")</f>
        <v>0</v>
      </c>
      <c r="O24" s="290">
        <f>+COUNTIF(K24:K26,"pospuesto")</f>
        <v>0</v>
      </c>
      <c r="P24" s="289">
        <f>+COUNTIF(K24:K26,"no cumplido")</f>
        <v>0</v>
      </c>
      <c r="Q24" s="299" t="s">
        <v>762</v>
      </c>
      <c r="R24" s="272"/>
      <c r="S24" s="272"/>
      <c r="T24" s="272"/>
    </row>
    <row r="25" spans="1:20" ht="42.75" x14ac:dyDescent="0.2">
      <c r="A25" s="298"/>
      <c r="B25" s="297"/>
      <c r="C25" s="322"/>
      <c r="D25" s="303" t="s">
        <v>761</v>
      </c>
      <c r="E25" s="310"/>
      <c r="F25" s="343" t="s">
        <v>760</v>
      </c>
      <c r="G25" s="295" t="s">
        <v>517</v>
      </c>
      <c r="H25" s="294" t="s">
        <v>517</v>
      </c>
      <c r="I25" s="293" t="s">
        <v>517</v>
      </c>
      <c r="J25" s="292"/>
      <c r="K25" s="290" t="s">
        <v>594</v>
      </c>
      <c r="L25" s="291">
        <v>0</v>
      </c>
      <c r="M25" s="290"/>
      <c r="N25" s="290"/>
      <c r="O25" s="290"/>
      <c r="P25" s="289"/>
      <c r="Q25" s="288" t="s">
        <v>759</v>
      </c>
      <c r="R25" s="272"/>
      <c r="S25" s="272"/>
      <c r="T25" s="272"/>
    </row>
    <row r="26" spans="1:20" ht="42.75" x14ac:dyDescent="0.2">
      <c r="A26" s="298"/>
      <c r="B26" s="297"/>
      <c r="C26" s="322"/>
      <c r="D26" s="314" t="s">
        <v>758</v>
      </c>
      <c r="E26" s="344"/>
      <c r="F26" s="342" t="s">
        <v>757</v>
      </c>
      <c r="G26" s="295" t="s">
        <v>517</v>
      </c>
      <c r="H26" s="294" t="s">
        <v>517</v>
      </c>
      <c r="I26" s="293" t="s">
        <v>517</v>
      </c>
      <c r="J26" s="292"/>
      <c r="K26" s="290" t="s">
        <v>594</v>
      </c>
      <c r="L26" s="291">
        <v>0</v>
      </c>
      <c r="M26" s="290"/>
      <c r="N26" s="290"/>
      <c r="O26" s="290"/>
      <c r="P26" s="289"/>
      <c r="Q26" s="288" t="s">
        <v>756</v>
      </c>
      <c r="R26" s="272"/>
      <c r="S26" s="272"/>
      <c r="T26" s="272"/>
    </row>
    <row r="27" spans="1:20" ht="82.5" customHeight="1" x14ac:dyDescent="0.2">
      <c r="A27" s="298"/>
      <c r="B27" s="297">
        <v>2</v>
      </c>
      <c r="C27" s="322" t="s">
        <v>755</v>
      </c>
      <c r="D27" s="303" t="s">
        <v>754</v>
      </c>
      <c r="E27" s="310">
        <v>2</v>
      </c>
      <c r="F27" s="343" t="s">
        <v>753</v>
      </c>
      <c r="G27" s="295" t="s">
        <v>517</v>
      </c>
      <c r="H27" s="294" t="s">
        <v>517</v>
      </c>
      <c r="I27" s="293" t="s">
        <v>517</v>
      </c>
      <c r="J27" s="292">
        <f>SUM(L27)/E27</f>
        <v>0</v>
      </c>
      <c r="K27" s="290" t="s">
        <v>594</v>
      </c>
      <c r="L27" s="291">
        <v>0</v>
      </c>
      <c r="M27" s="290">
        <f>+COUNTIF(K27,"cumplido")</f>
        <v>0</v>
      </c>
      <c r="N27" s="290">
        <f>+COUNTIF(K27,"parcial")</f>
        <v>0</v>
      </c>
      <c r="O27" s="290">
        <f>+COUNTIF(K27,"pospuesto")</f>
        <v>0</v>
      </c>
      <c r="P27" s="289">
        <f>+COUNTIF(K27,"no cumplido")</f>
        <v>0</v>
      </c>
      <c r="Q27" s="299" t="s">
        <v>752</v>
      </c>
      <c r="R27" s="272"/>
      <c r="S27" s="272"/>
      <c r="T27" s="272"/>
    </row>
    <row r="28" spans="1:20" s="33" customFormat="1" ht="57" x14ac:dyDescent="0.2">
      <c r="A28" s="340" t="s">
        <v>751</v>
      </c>
      <c r="B28" s="297">
        <v>1</v>
      </c>
      <c r="C28" s="303" t="s">
        <v>750</v>
      </c>
      <c r="D28" s="311" t="s">
        <v>749</v>
      </c>
      <c r="E28" s="338">
        <v>3</v>
      </c>
      <c r="F28" s="342" t="s">
        <v>748</v>
      </c>
      <c r="G28" s="295" t="s">
        <v>517</v>
      </c>
      <c r="H28" s="294" t="s">
        <v>517</v>
      </c>
      <c r="I28" s="293" t="s">
        <v>517</v>
      </c>
      <c r="J28" s="292">
        <f>SUM(L28:L30)/E28</f>
        <v>0</v>
      </c>
      <c r="K28" s="290" t="s">
        <v>594</v>
      </c>
      <c r="L28" s="291">
        <v>0</v>
      </c>
      <c r="M28" s="290">
        <f>+COUNTIF(K28:K30,"cumplido")</f>
        <v>0</v>
      </c>
      <c r="N28" s="290">
        <f>+COUNTIF(K28:K30,"parcial")</f>
        <v>0</v>
      </c>
      <c r="O28" s="290">
        <f>+COUNTIF(K28:K30,"pospuesto")</f>
        <v>0</v>
      </c>
      <c r="P28" s="289">
        <f>+COUNTIF(K28:K30,"no cumplido")</f>
        <v>0</v>
      </c>
      <c r="Q28" s="288" t="s">
        <v>747</v>
      </c>
      <c r="R28" s="272"/>
      <c r="S28" s="272"/>
      <c r="T28" s="272"/>
    </row>
    <row r="29" spans="1:20" s="33" customFormat="1" ht="42" customHeight="1" x14ac:dyDescent="0.2">
      <c r="A29" s="298"/>
      <c r="B29" s="297"/>
      <c r="C29" s="322"/>
      <c r="D29" s="303" t="s">
        <v>746</v>
      </c>
      <c r="E29" s="310"/>
      <c r="F29" s="341" t="s">
        <v>745</v>
      </c>
      <c r="G29" s="295" t="s">
        <v>517</v>
      </c>
      <c r="H29" s="294" t="s">
        <v>517</v>
      </c>
      <c r="I29" s="293" t="s">
        <v>517</v>
      </c>
      <c r="J29" s="292"/>
      <c r="K29" s="290" t="s">
        <v>594</v>
      </c>
      <c r="L29" s="291">
        <v>0</v>
      </c>
      <c r="M29" s="290"/>
      <c r="N29" s="290"/>
      <c r="O29" s="290"/>
      <c r="P29" s="289"/>
      <c r="Q29" s="288" t="s">
        <v>744</v>
      </c>
      <c r="R29" s="272"/>
      <c r="S29" s="272"/>
      <c r="T29" s="272"/>
    </row>
    <row r="30" spans="1:20" s="33" customFormat="1" ht="38.25" customHeight="1" x14ac:dyDescent="0.2">
      <c r="A30" s="298"/>
      <c r="B30" s="297"/>
      <c r="C30" s="322"/>
      <c r="D30" s="311" t="s">
        <v>743</v>
      </c>
      <c r="E30" s="338"/>
      <c r="F30" s="337" t="s">
        <v>742</v>
      </c>
      <c r="G30" s="295"/>
      <c r="H30" s="294"/>
      <c r="I30" s="293" t="s">
        <v>517</v>
      </c>
      <c r="J30" s="292"/>
      <c r="K30" s="290" t="s">
        <v>594</v>
      </c>
      <c r="L30" s="291">
        <v>0</v>
      </c>
      <c r="M30" s="290"/>
      <c r="N30" s="290"/>
      <c r="O30" s="290"/>
      <c r="P30" s="289"/>
      <c r="Q30" s="299" t="s">
        <v>741</v>
      </c>
      <c r="R30" s="272"/>
      <c r="S30" s="272"/>
      <c r="T30" s="272"/>
    </row>
    <row r="31" spans="1:20" s="33" customFormat="1" ht="57" x14ac:dyDescent="0.2">
      <c r="A31" s="340" t="s">
        <v>740</v>
      </c>
      <c r="B31" s="297">
        <v>1</v>
      </c>
      <c r="C31" s="303" t="s">
        <v>739</v>
      </c>
      <c r="D31" s="316" t="s">
        <v>738</v>
      </c>
      <c r="E31" s="315">
        <v>3</v>
      </c>
      <c r="F31" s="323" t="s">
        <v>737</v>
      </c>
      <c r="G31" s="295" t="s">
        <v>517</v>
      </c>
      <c r="H31" s="294" t="s">
        <v>517</v>
      </c>
      <c r="I31" s="293" t="s">
        <v>517</v>
      </c>
      <c r="J31" s="292">
        <f>SUM(L31:L33)/E31</f>
        <v>0</v>
      </c>
      <c r="K31" s="290" t="s">
        <v>594</v>
      </c>
      <c r="L31" s="291">
        <v>0</v>
      </c>
      <c r="M31" s="290">
        <f>+COUNTIF(K31:K33,"cumplido")</f>
        <v>0</v>
      </c>
      <c r="N31" s="290">
        <f>+COUNTIF(K31:K33,"parcial")</f>
        <v>0</v>
      </c>
      <c r="O31" s="290">
        <f>+COUNTIF(K31:K33,"pospuesto")</f>
        <v>0</v>
      </c>
      <c r="P31" s="289">
        <f>+COUNTIF(K31:K33,"no cumplido")</f>
        <v>0</v>
      </c>
      <c r="Q31" s="299" t="s">
        <v>736</v>
      </c>
      <c r="R31" s="339"/>
      <c r="S31" s="339"/>
      <c r="T31" s="339"/>
    </row>
    <row r="32" spans="1:20" s="33" customFormat="1" ht="45.75" customHeight="1" x14ac:dyDescent="0.2">
      <c r="A32" s="298"/>
      <c r="B32" s="297"/>
      <c r="C32" s="322"/>
      <c r="D32" s="311" t="s">
        <v>735</v>
      </c>
      <c r="E32" s="338"/>
      <c r="F32" s="323" t="s">
        <v>734</v>
      </c>
      <c r="G32" s="295" t="s">
        <v>517</v>
      </c>
      <c r="H32" s="294" t="s">
        <v>517</v>
      </c>
      <c r="I32" s="293" t="s">
        <v>517</v>
      </c>
      <c r="J32" s="292"/>
      <c r="K32" s="290" t="s">
        <v>594</v>
      </c>
      <c r="L32" s="291">
        <v>0</v>
      </c>
      <c r="M32" s="290"/>
      <c r="N32" s="290"/>
      <c r="O32" s="290"/>
      <c r="P32" s="289"/>
      <c r="Q32" s="299" t="s">
        <v>733</v>
      </c>
      <c r="R32" s="272"/>
      <c r="S32" s="272"/>
      <c r="T32" s="272"/>
    </row>
    <row r="33" spans="1:20" s="33" customFormat="1" ht="75" customHeight="1" x14ac:dyDescent="0.2">
      <c r="A33" s="298"/>
      <c r="B33" s="297"/>
      <c r="C33" s="322"/>
      <c r="D33" s="311" t="s">
        <v>732</v>
      </c>
      <c r="E33" s="338"/>
      <c r="F33" s="337" t="s">
        <v>731</v>
      </c>
      <c r="G33" s="295"/>
      <c r="H33" s="294"/>
      <c r="I33" s="293" t="s">
        <v>517</v>
      </c>
      <c r="J33" s="292"/>
      <c r="K33" s="290" t="s">
        <v>594</v>
      </c>
      <c r="L33" s="291">
        <v>0</v>
      </c>
      <c r="M33" s="290"/>
      <c r="N33" s="290"/>
      <c r="O33" s="290"/>
      <c r="P33" s="289"/>
      <c r="Q33" s="299" t="s">
        <v>730</v>
      </c>
      <c r="R33" s="272"/>
      <c r="S33" s="272"/>
      <c r="T33" s="272"/>
    </row>
    <row r="34" spans="1:20" s="33" customFormat="1" ht="85.5" x14ac:dyDescent="0.2">
      <c r="A34" s="336" t="s">
        <v>729</v>
      </c>
      <c r="B34" s="297">
        <v>3</v>
      </c>
      <c r="C34" s="51" t="s">
        <v>728</v>
      </c>
      <c r="D34" s="335" t="s">
        <v>727</v>
      </c>
      <c r="E34" s="334">
        <v>3</v>
      </c>
      <c r="F34" s="309" t="s">
        <v>726</v>
      </c>
      <c r="G34" s="295" t="s">
        <v>517</v>
      </c>
      <c r="H34" s="294"/>
      <c r="I34" s="293"/>
      <c r="J34" s="292">
        <f>SUM(L34:L35)/E34</f>
        <v>0.66666666666666663</v>
      </c>
      <c r="K34" s="290" t="s">
        <v>601</v>
      </c>
      <c r="L34" s="291">
        <v>1</v>
      </c>
      <c r="M34" s="290">
        <f>+COUNTIF(K34:K35,"cumplido")</f>
        <v>2</v>
      </c>
      <c r="N34" s="290">
        <f>+COUNTIF(K34:K35,"parcial")</f>
        <v>0</v>
      </c>
      <c r="O34" s="290">
        <f>+COUNTIF(K34:K35,"pospuesto")</f>
        <v>0</v>
      </c>
      <c r="P34" s="289">
        <f>+COUNTIF(K34:K35,"no cumplido")</f>
        <v>0</v>
      </c>
      <c r="Q34" s="299" t="s">
        <v>725</v>
      </c>
      <c r="R34" s="272"/>
      <c r="S34" s="272"/>
      <c r="T34" s="272"/>
    </row>
    <row r="35" spans="1:20" s="33" customFormat="1" ht="113.25" customHeight="1" x14ac:dyDescent="0.2">
      <c r="A35" s="298"/>
      <c r="B35" s="297"/>
      <c r="C35" s="51"/>
      <c r="D35" s="335" t="s">
        <v>724</v>
      </c>
      <c r="E35" s="334"/>
      <c r="F35" s="309" t="s">
        <v>723</v>
      </c>
      <c r="G35" s="295"/>
      <c r="H35" s="294" t="s">
        <v>517</v>
      </c>
      <c r="I35" s="293" t="s">
        <v>517</v>
      </c>
      <c r="J35" s="292"/>
      <c r="K35" s="290" t="s">
        <v>601</v>
      </c>
      <c r="L35" s="291">
        <v>1</v>
      </c>
      <c r="M35" s="290"/>
      <c r="N35" s="290"/>
      <c r="O35" s="290"/>
      <c r="P35" s="289"/>
      <c r="Q35" s="299" t="s">
        <v>722</v>
      </c>
      <c r="R35" s="272"/>
      <c r="S35" s="272"/>
      <c r="T35" s="272"/>
    </row>
    <row r="36" spans="1:20" s="33" customFormat="1" ht="77.25" customHeight="1" x14ac:dyDescent="0.2">
      <c r="A36" s="51" t="s">
        <v>721</v>
      </c>
      <c r="B36" s="297">
        <v>1</v>
      </c>
      <c r="C36" s="314" t="s">
        <v>720</v>
      </c>
      <c r="D36" s="316" t="s">
        <v>719</v>
      </c>
      <c r="E36" s="315">
        <v>1</v>
      </c>
      <c r="F36" s="309" t="s">
        <v>718</v>
      </c>
      <c r="G36" s="295" t="s">
        <v>517</v>
      </c>
      <c r="H36" s="294" t="s">
        <v>517</v>
      </c>
      <c r="I36" s="293" t="s">
        <v>517</v>
      </c>
      <c r="J36" s="292">
        <f>SUM(L36)/E36</f>
        <v>0.4</v>
      </c>
      <c r="K36" s="290" t="s">
        <v>599</v>
      </c>
      <c r="L36" s="291">
        <v>0.4</v>
      </c>
      <c r="M36" s="290">
        <f>+COUNTIF(K36,"cumplido")</f>
        <v>0</v>
      </c>
      <c r="N36" s="290">
        <f>+COUNTIF(K36,"parcial")</f>
        <v>1</v>
      </c>
      <c r="O36" s="290">
        <f>+COUNTIF(K36,"pospuesto")</f>
        <v>0</v>
      </c>
      <c r="P36" s="289">
        <f>+COUNTIF(K36,"no cumplido")</f>
        <v>0</v>
      </c>
      <c r="Q36" s="299" t="s">
        <v>717</v>
      </c>
      <c r="R36" s="272"/>
      <c r="S36" s="272"/>
      <c r="T36" s="272"/>
    </row>
    <row r="37" spans="1:20" s="33" customFormat="1" ht="42.75" x14ac:dyDescent="0.2">
      <c r="A37" s="303" t="s">
        <v>716</v>
      </c>
      <c r="B37" s="297">
        <v>1</v>
      </c>
      <c r="C37" s="303" t="s">
        <v>715</v>
      </c>
      <c r="D37" s="316" t="s">
        <v>714</v>
      </c>
      <c r="E37" s="315">
        <v>4</v>
      </c>
      <c r="F37" s="309" t="s">
        <v>713</v>
      </c>
      <c r="G37" s="295"/>
      <c r="H37" s="294" t="s">
        <v>517</v>
      </c>
      <c r="I37" s="293"/>
      <c r="J37" s="292">
        <f>SUM(L37:L40)/E37</f>
        <v>0.1</v>
      </c>
      <c r="K37" s="290" t="s">
        <v>598</v>
      </c>
      <c r="L37" s="291">
        <v>0.1</v>
      </c>
      <c r="M37" s="290">
        <f>+COUNTIF(K37:K40,"cumplido")</f>
        <v>0</v>
      </c>
      <c r="N37" s="290">
        <f>+COUNTIF(K37:K40,"parcial")</f>
        <v>0</v>
      </c>
      <c r="O37" s="290">
        <f>+COUNTIF(K37:K40,"pospuesto")</f>
        <v>4</v>
      </c>
      <c r="P37" s="289">
        <f>+COUNTIF(K37:K40,"no cumplido")</f>
        <v>0</v>
      </c>
      <c r="Q37" s="299" t="s">
        <v>706</v>
      </c>
      <c r="R37" s="272"/>
      <c r="S37" s="272"/>
      <c r="T37" s="272"/>
    </row>
    <row r="38" spans="1:20" s="33" customFormat="1" ht="37.5" customHeight="1" x14ac:dyDescent="0.2">
      <c r="A38" s="298"/>
      <c r="B38" s="297"/>
      <c r="C38" s="303"/>
      <c r="D38" s="316" t="s">
        <v>712</v>
      </c>
      <c r="E38" s="315"/>
      <c r="F38" s="309" t="s">
        <v>711</v>
      </c>
      <c r="G38" s="295"/>
      <c r="H38" s="294" t="s">
        <v>517</v>
      </c>
      <c r="I38" s="293"/>
      <c r="J38" s="292"/>
      <c r="K38" s="290" t="s">
        <v>598</v>
      </c>
      <c r="L38" s="291">
        <v>0.1</v>
      </c>
      <c r="M38" s="290"/>
      <c r="N38" s="290"/>
      <c r="O38" s="290"/>
      <c r="P38" s="289"/>
      <c r="Q38" s="299" t="s">
        <v>706</v>
      </c>
      <c r="R38" s="272"/>
      <c r="S38" s="272"/>
      <c r="T38" s="272"/>
    </row>
    <row r="39" spans="1:20" s="33" customFormat="1" ht="39.75" customHeight="1" x14ac:dyDescent="0.2">
      <c r="A39" s="298"/>
      <c r="B39" s="297"/>
      <c r="C39" s="303"/>
      <c r="D39" s="316" t="s">
        <v>710</v>
      </c>
      <c r="E39" s="315"/>
      <c r="F39" s="331" t="s">
        <v>709</v>
      </c>
      <c r="G39" s="295"/>
      <c r="H39" s="294"/>
      <c r="I39" s="293" t="s">
        <v>517</v>
      </c>
      <c r="J39" s="292"/>
      <c r="K39" s="290" t="s">
        <v>598</v>
      </c>
      <c r="L39" s="291">
        <v>0.1</v>
      </c>
      <c r="M39" s="290"/>
      <c r="N39" s="290"/>
      <c r="O39" s="290"/>
      <c r="P39" s="289"/>
      <c r="Q39" s="299" t="s">
        <v>706</v>
      </c>
      <c r="R39" s="272"/>
      <c r="S39" s="272"/>
      <c r="T39" s="272"/>
    </row>
    <row r="40" spans="1:20" s="324" customFormat="1" ht="63.75" customHeight="1" x14ac:dyDescent="0.2">
      <c r="A40" s="332"/>
      <c r="B40" s="333"/>
      <c r="C40" s="332"/>
      <c r="D40" s="316" t="s">
        <v>708</v>
      </c>
      <c r="E40" s="315"/>
      <c r="F40" s="331" t="s">
        <v>707</v>
      </c>
      <c r="G40" s="330"/>
      <c r="H40" s="329"/>
      <c r="I40" s="310" t="s">
        <v>517</v>
      </c>
      <c r="J40" s="292"/>
      <c r="K40" s="290" t="s">
        <v>598</v>
      </c>
      <c r="L40" s="291">
        <v>0.1</v>
      </c>
      <c r="M40" s="328"/>
      <c r="N40" s="328"/>
      <c r="O40" s="328"/>
      <c r="P40" s="327"/>
      <c r="Q40" s="326" t="s">
        <v>706</v>
      </c>
      <c r="R40" s="325"/>
      <c r="S40" s="325"/>
      <c r="T40" s="325"/>
    </row>
    <row r="41" spans="1:20" s="33" customFormat="1" ht="52.5" customHeight="1" x14ac:dyDescent="0.2">
      <c r="A41" s="298"/>
      <c r="B41" s="297">
        <v>2</v>
      </c>
      <c r="C41" s="303" t="s">
        <v>705</v>
      </c>
      <c r="D41" s="321" t="s">
        <v>704</v>
      </c>
      <c r="E41" s="320">
        <v>4</v>
      </c>
      <c r="F41" s="323" t="s">
        <v>703</v>
      </c>
      <c r="G41" s="295" t="s">
        <v>517</v>
      </c>
      <c r="H41" s="294" t="s">
        <v>517</v>
      </c>
      <c r="I41" s="293" t="s">
        <v>517</v>
      </c>
      <c r="J41" s="292">
        <f>SUM(L41:L44)/E41</f>
        <v>1</v>
      </c>
      <c r="K41" s="290" t="s">
        <v>601</v>
      </c>
      <c r="L41" s="291">
        <v>1</v>
      </c>
      <c r="M41" s="290">
        <f>+COUNTIF(K41:K44,"cumplido")</f>
        <v>4</v>
      </c>
      <c r="N41" s="290">
        <f>+COUNTIF(K41:K44,"parcial")</f>
        <v>0</v>
      </c>
      <c r="O41" s="290">
        <f>+COUNTIF(K41:K44,"pospuesto")</f>
        <v>0</v>
      </c>
      <c r="P41" s="289">
        <f>+COUNTIF(K41:K44,"no cumplido")</f>
        <v>0</v>
      </c>
      <c r="Q41" s="299" t="s">
        <v>702</v>
      </c>
      <c r="R41" s="272"/>
      <c r="S41" s="272"/>
      <c r="T41" s="272"/>
    </row>
    <row r="42" spans="1:20" ht="66" customHeight="1" x14ac:dyDescent="0.2">
      <c r="A42" s="298"/>
      <c r="B42" s="297"/>
      <c r="C42" s="303"/>
      <c r="D42" s="321" t="s">
        <v>701</v>
      </c>
      <c r="E42" s="320"/>
      <c r="F42" s="323" t="s">
        <v>700</v>
      </c>
      <c r="G42" s="295" t="s">
        <v>517</v>
      </c>
      <c r="H42" s="294" t="s">
        <v>517</v>
      </c>
      <c r="I42" s="293" t="s">
        <v>517</v>
      </c>
      <c r="J42" s="292"/>
      <c r="K42" s="290" t="s">
        <v>601</v>
      </c>
      <c r="L42" s="291">
        <v>1</v>
      </c>
      <c r="M42" s="290"/>
      <c r="N42" s="290"/>
      <c r="O42" s="290"/>
      <c r="P42" s="289"/>
      <c r="Q42" s="299" t="s">
        <v>699</v>
      </c>
      <c r="R42" s="272"/>
      <c r="S42" s="272"/>
      <c r="T42" s="272"/>
    </row>
    <row r="43" spans="1:20" ht="37.5" customHeight="1" x14ac:dyDescent="0.2">
      <c r="A43" s="298"/>
      <c r="B43" s="297"/>
      <c r="C43" s="303"/>
      <c r="D43" s="321" t="s">
        <v>698</v>
      </c>
      <c r="E43" s="320"/>
      <c r="F43" s="323" t="s">
        <v>697</v>
      </c>
      <c r="G43" s="295" t="s">
        <v>517</v>
      </c>
      <c r="H43" s="294" t="s">
        <v>517</v>
      </c>
      <c r="I43" s="293" t="s">
        <v>517</v>
      </c>
      <c r="J43" s="292"/>
      <c r="K43" s="290" t="s">
        <v>601</v>
      </c>
      <c r="L43" s="291">
        <v>1</v>
      </c>
      <c r="M43" s="290"/>
      <c r="N43" s="290"/>
      <c r="O43" s="290"/>
      <c r="P43" s="289"/>
      <c r="Q43" s="299" t="s">
        <v>696</v>
      </c>
      <c r="R43" s="272"/>
      <c r="S43" s="272"/>
      <c r="T43" s="272"/>
    </row>
    <row r="44" spans="1:20" ht="38.25" customHeight="1" x14ac:dyDescent="0.2">
      <c r="A44" s="298"/>
      <c r="B44" s="297"/>
      <c r="C44" s="322"/>
      <c r="D44" s="321" t="s">
        <v>695</v>
      </c>
      <c r="E44" s="320"/>
      <c r="F44" s="300" t="s">
        <v>694</v>
      </c>
      <c r="G44" s="319" t="s">
        <v>517</v>
      </c>
      <c r="H44" s="318" t="s">
        <v>517</v>
      </c>
      <c r="I44" s="317" t="s">
        <v>517</v>
      </c>
      <c r="J44" s="168"/>
      <c r="K44" s="290" t="s">
        <v>601</v>
      </c>
      <c r="L44" s="169">
        <v>1</v>
      </c>
      <c r="M44" s="38"/>
      <c r="N44" s="38"/>
      <c r="O44" s="38"/>
      <c r="P44" s="131"/>
      <c r="Q44" s="299" t="s">
        <v>693</v>
      </c>
      <c r="R44" s="272"/>
      <c r="S44" s="272"/>
      <c r="T44" s="272"/>
    </row>
    <row r="45" spans="1:20" ht="85.5" x14ac:dyDescent="0.2">
      <c r="A45" s="298"/>
      <c r="B45" s="297"/>
      <c r="C45" s="314" t="s">
        <v>692</v>
      </c>
      <c r="D45" s="316" t="s">
        <v>691</v>
      </c>
      <c r="E45" s="315">
        <v>6</v>
      </c>
      <c r="F45" s="300" t="s">
        <v>690</v>
      </c>
      <c r="G45" s="308" t="s">
        <v>517</v>
      </c>
      <c r="H45" s="307"/>
      <c r="I45" s="306"/>
      <c r="J45" s="168">
        <f>SUM(L45:L48)/E45</f>
        <v>0.11666666666666665</v>
      </c>
      <c r="K45" s="290" t="s">
        <v>599</v>
      </c>
      <c r="L45" s="169">
        <v>0.4</v>
      </c>
      <c r="M45" s="38">
        <f>+COUNTIF(K45:K48,"cumplido")</f>
        <v>0</v>
      </c>
      <c r="N45" s="38">
        <f>+COUNTIF(K45:K48,"parcial")</f>
        <v>1</v>
      </c>
      <c r="O45" s="38">
        <f>+COUNTIF(K45:K48,"pospuesto")</f>
        <v>3</v>
      </c>
      <c r="P45" s="131">
        <f>+COUNTIF(K45:K48,"no cumplido")</f>
        <v>0</v>
      </c>
      <c r="Q45" s="299" t="s">
        <v>689</v>
      </c>
      <c r="R45" s="272"/>
      <c r="S45" s="272"/>
      <c r="T45" s="272"/>
    </row>
    <row r="46" spans="1:20" ht="28.5" x14ac:dyDescent="0.2">
      <c r="A46" s="298"/>
      <c r="B46" s="297"/>
      <c r="C46" s="314"/>
      <c r="D46" s="316" t="s">
        <v>688</v>
      </c>
      <c r="E46" s="315"/>
      <c r="F46" s="300" t="s">
        <v>687</v>
      </c>
      <c r="G46" s="308" t="s">
        <v>517</v>
      </c>
      <c r="H46" s="307" t="s">
        <v>517</v>
      </c>
      <c r="I46" s="306"/>
      <c r="J46" s="168"/>
      <c r="K46" s="290" t="s">
        <v>598</v>
      </c>
      <c r="L46" s="169">
        <v>0.1</v>
      </c>
      <c r="M46" s="38"/>
      <c r="N46" s="38"/>
      <c r="O46" s="38"/>
      <c r="P46" s="131"/>
      <c r="Q46" s="288" t="s">
        <v>682</v>
      </c>
      <c r="R46" s="272"/>
      <c r="S46" s="272"/>
      <c r="T46" s="272"/>
    </row>
    <row r="47" spans="1:20" ht="28.5" x14ac:dyDescent="0.2">
      <c r="A47" s="298"/>
      <c r="B47" s="297"/>
      <c r="C47" s="314"/>
      <c r="D47" s="313" t="s">
        <v>686</v>
      </c>
      <c r="E47" s="312"/>
      <c r="F47" s="300" t="s">
        <v>685</v>
      </c>
      <c r="G47" s="308"/>
      <c r="H47" s="307" t="s">
        <v>517</v>
      </c>
      <c r="I47" s="306" t="s">
        <v>517</v>
      </c>
      <c r="J47" s="168"/>
      <c r="K47" s="290" t="s">
        <v>598</v>
      </c>
      <c r="L47" s="169">
        <v>0.1</v>
      </c>
      <c r="M47" s="38"/>
      <c r="N47" s="38"/>
      <c r="O47" s="38"/>
      <c r="P47" s="131"/>
      <c r="Q47" s="288" t="s">
        <v>682</v>
      </c>
      <c r="R47" s="272"/>
      <c r="S47" s="272"/>
      <c r="T47" s="272"/>
    </row>
    <row r="48" spans="1:20" ht="28.5" x14ac:dyDescent="0.2">
      <c r="A48" s="298"/>
      <c r="B48" s="297"/>
      <c r="C48" s="314"/>
      <c r="D48" s="313" t="s">
        <v>684</v>
      </c>
      <c r="E48" s="312"/>
      <c r="F48" s="300" t="s">
        <v>683</v>
      </c>
      <c r="G48" s="308"/>
      <c r="H48" s="307"/>
      <c r="I48" s="306" t="s">
        <v>517</v>
      </c>
      <c r="J48" s="168"/>
      <c r="K48" s="290" t="s">
        <v>598</v>
      </c>
      <c r="L48" s="169">
        <v>0.1</v>
      </c>
      <c r="M48" s="38"/>
      <c r="N48" s="38"/>
      <c r="O48" s="38"/>
      <c r="P48" s="131"/>
      <c r="Q48" s="288" t="s">
        <v>682</v>
      </c>
      <c r="R48" s="272"/>
      <c r="S48" s="272"/>
      <c r="T48" s="272"/>
    </row>
    <row r="49" spans="1:20" s="8" customFormat="1" ht="118.5" customHeight="1" x14ac:dyDescent="0.2">
      <c r="A49" s="311" t="s">
        <v>681</v>
      </c>
      <c r="B49" s="304"/>
      <c r="C49" s="303" t="s">
        <v>680</v>
      </c>
      <c r="D49" s="303" t="s">
        <v>679</v>
      </c>
      <c r="E49" s="310">
        <v>3</v>
      </c>
      <c r="F49" s="309" t="s">
        <v>678</v>
      </c>
      <c r="G49" s="308"/>
      <c r="H49" s="307"/>
      <c r="I49" s="306" t="s">
        <v>517</v>
      </c>
      <c r="J49" s="168">
        <f>SUM(L49:L50)/E49</f>
        <v>0</v>
      </c>
      <c r="K49" s="290" t="s">
        <v>594</v>
      </c>
      <c r="L49" s="169">
        <v>0</v>
      </c>
      <c r="M49" s="38">
        <f>+COUNTIF(K49:K50,"cumplido")</f>
        <v>0</v>
      </c>
      <c r="N49" s="38">
        <f>+COUNTIF(K49:K50,"parcial")</f>
        <v>0</v>
      </c>
      <c r="O49" s="38">
        <f>+COUNTIF(K49:K50,"pospuesto")</f>
        <v>0</v>
      </c>
      <c r="P49" s="131">
        <f>+COUNTIF(K49:K50,"no cumplido")</f>
        <v>0</v>
      </c>
      <c r="Q49" s="299" t="s">
        <v>677</v>
      </c>
      <c r="R49" s="272"/>
      <c r="S49" s="272"/>
      <c r="T49" s="272"/>
    </row>
    <row r="50" spans="1:20" s="8" customFormat="1" ht="65.25" customHeight="1" x14ac:dyDescent="0.2">
      <c r="A50" s="305"/>
      <c r="B50" s="304"/>
      <c r="C50" s="303"/>
      <c r="D50" s="302" t="s">
        <v>676</v>
      </c>
      <c r="E50" s="301"/>
      <c r="F50" s="300" t="s">
        <v>675</v>
      </c>
      <c r="G50" s="295" t="s">
        <v>517</v>
      </c>
      <c r="H50" s="294"/>
      <c r="I50" s="293"/>
      <c r="J50" s="292"/>
      <c r="K50" s="290" t="s">
        <v>594</v>
      </c>
      <c r="L50" s="291">
        <v>0</v>
      </c>
      <c r="M50" s="290"/>
      <c r="N50" s="290"/>
      <c r="O50" s="290"/>
      <c r="P50" s="289"/>
      <c r="Q50" s="299" t="s">
        <v>674</v>
      </c>
      <c r="R50" s="272"/>
      <c r="S50" s="272"/>
      <c r="T50" s="272"/>
    </row>
    <row r="51" spans="1:20" s="33" customFormat="1" ht="54.75" customHeight="1" x14ac:dyDescent="0.2">
      <c r="A51" s="298"/>
      <c r="B51" s="297">
        <v>3</v>
      </c>
      <c r="C51" s="51" t="s">
        <v>673</v>
      </c>
      <c r="D51" s="51" t="s">
        <v>672</v>
      </c>
      <c r="E51" s="135">
        <v>2</v>
      </c>
      <c r="F51" s="296" t="s">
        <v>671</v>
      </c>
      <c r="G51" s="295" t="s">
        <v>517</v>
      </c>
      <c r="H51" s="294" t="s">
        <v>517</v>
      </c>
      <c r="I51" s="293" t="s">
        <v>517</v>
      </c>
      <c r="J51" s="292">
        <f>SUM(L51:L52)/E51</f>
        <v>0</v>
      </c>
      <c r="K51" s="290" t="s">
        <v>594</v>
      </c>
      <c r="L51" s="291">
        <v>0</v>
      </c>
      <c r="M51" s="290">
        <f>+COUNTIF(K51:K52,"cumplido")</f>
        <v>0</v>
      </c>
      <c r="N51" s="290">
        <f>+COUNTIF(K51:K52,"parcial")</f>
        <v>0</v>
      </c>
      <c r="O51" s="290">
        <f>+COUNTIF(K51:K52,"pospuesto")</f>
        <v>0</v>
      </c>
      <c r="P51" s="289">
        <f>+COUNTIF(K51:K52,"no cumplido")</f>
        <v>0</v>
      </c>
      <c r="Q51" s="299" t="s">
        <v>670</v>
      </c>
      <c r="R51" s="272"/>
      <c r="S51" s="272"/>
      <c r="T51" s="272"/>
    </row>
    <row r="52" spans="1:20" s="33" customFormat="1" ht="187.5" customHeight="1" x14ac:dyDescent="0.2">
      <c r="A52" s="298"/>
      <c r="B52" s="297"/>
      <c r="C52" s="59"/>
      <c r="D52" s="51" t="s">
        <v>669</v>
      </c>
      <c r="E52" s="135"/>
      <c r="F52" s="296" t="s">
        <v>668</v>
      </c>
      <c r="G52" s="295" t="s">
        <v>517</v>
      </c>
      <c r="H52" s="294" t="s">
        <v>517</v>
      </c>
      <c r="I52" s="293" t="s">
        <v>517</v>
      </c>
      <c r="J52" s="292"/>
      <c r="K52" s="290" t="s">
        <v>594</v>
      </c>
      <c r="L52" s="291">
        <v>0</v>
      </c>
      <c r="M52" s="290"/>
      <c r="N52" s="290"/>
      <c r="O52" s="290"/>
      <c r="P52" s="289"/>
      <c r="Q52" s="288" t="s">
        <v>667</v>
      </c>
      <c r="R52" s="272"/>
      <c r="S52" s="272"/>
      <c r="T52" s="272"/>
    </row>
    <row r="53" spans="1:20" ht="15" thickBot="1" x14ac:dyDescent="0.25">
      <c r="A53" s="287"/>
      <c r="B53" s="287"/>
      <c r="C53" s="286"/>
      <c r="D53" s="285"/>
      <c r="E53" s="284"/>
      <c r="F53" s="283"/>
      <c r="G53" s="282"/>
      <c r="H53" s="279"/>
      <c r="I53" s="281"/>
      <c r="J53" s="280"/>
      <c r="K53" s="279"/>
      <c r="L53" s="279"/>
      <c r="M53" s="279"/>
      <c r="N53" s="279"/>
      <c r="O53" s="279"/>
      <c r="P53" s="278"/>
      <c r="Q53" s="277"/>
      <c r="R53" s="272"/>
      <c r="S53" s="272"/>
      <c r="T53" s="272"/>
    </row>
    <row r="54" spans="1:20" s="273" customFormat="1" x14ac:dyDescent="0.2">
      <c r="A54" s="276"/>
      <c r="B54" s="270"/>
      <c r="D54" s="275"/>
      <c r="E54" s="274"/>
      <c r="F54" s="275"/>
      <c r="G54" s="274"/>
      <c r="H54" s="274"/>
      <c r="I54" s="274"/>
      <c r="J54" s="274"/>
      <c r="K54" s="274"/>
      <c r="L54" s="274"/>
      <c r="M54" s="274"/>
      <c r="N54" s="274"/>
      <c r="O54" s="274"/>
      <c r="P54" s="274"/>
    </row>
    <row r="55" spans="1:20" x14ac:dyDescent="0.2">
      <c r="Q55" s="272"/>
      <c r="R55" s="272"/>
      <c r="S55" s="272"/>
      <c r="T55" s="272"/>
    </row>
    <row r="56" spans="1:20" hidden="1" x14ac:dyDescent="0.2">
      <c r="A56" s="270">
        <f>COUNTIF(A14:A53,"*")</f>
        <v>11</v>
      </c>
      <c r="C56" s="4">
        <f>COUNTIF(C14:C53,"*")</f>
        <v>17</v>
      </c>
      <c r="D56" s="4">
        <f>COUNTIF(D14:D53,"*")</f>
        <v>39</v>
      </c>
      <c r="Q56" s="272"/>
      <c r="R56" s="272"/>
      <c r="S56" s="272"/>
      <c r="T56" s="272"/>
    </row>
    <row r="57" spans="1:20" x14ac:dyDescent="0.2">
      <c r="Q57" s="272"/>
      <c r="R57" s="272"/>
      <c r="S57" s="272"/>
      <c r="T57" s="272"/>
    </row>
    <row r="58" spans="1:20" x14ac:dyDescent="0.2">
      <c r="Q58" s="272"/>
      <c r="R58" s="272"/>
      <c r="S58" s="272"/>
      <c r="T58" s="272"/>
    </row>
    <row r="59" spans="1:20" x14ac:dyDescent="0.2">
      <c r="Q59" s="272"/>
      <c r="R59" s="272"/>
      <c r="S59" s="272"/>
      <c r="T59" s="272"/>
    </row>
    <row r="60" spans="1:20" x14ac:dyDescent="0.2">
      <c r="Q60" s="272"/>
      <c r="R60" s="272"/>
      <c r="S60" s="272"/>
      <c r="T60" s="272"/>
    </row>
    <row r="61" spans="1:20" x14ac:dyDescent="0.2">
      <c r="Q61" s="272"/>
      <c r="R61" s="272"/>
      <c r="S61" s="272"/>
      <c r="T61" s="272"/>
    </row>
    <row r="62" spans="1:20" x14ac:dyDescent="0.2">
      <c r="Q62" s="272"/>
      <c r="R62" s="272"/>
      <c r="S62" s="272"/>
      <c r="T62" s="272"/>
    </row>
    <row r="63" spans="1:20" x14ac:dyDescent="0.2">
      <c r="Q63" s="272"/>
      <c r="R63" s="272"/>
      <c r="S63" s="272"/>
      <c r="T63" s="272"/>
    </row>
    <row r="64" spans="1:20" x14ac:dyDescent="0.2">
      <c r="Q64" s="272"/>
      <c r="R64" s="272"/>
      <c r="S64" s="272"/>
      <c r="T64" s="272"/>
    </row>
    <row r="65" spans="17:20" x14ac:dyDescent="0.2">
      <c r="Q65" s="272"/>
      <c r="R65" s="272"/>
      <c r="S65" s="272"/>
      <c r="T65" s="272"/>
    </row>
    <row r="66" spans="17:20" x14ac:dyDescent="0.2">
      <c r="Q66" s="272"/>
      <c r="R66" s="272"/>
      <c r="S66" s="272"/>
      <c r="T66" s="272"/>
    </row>
    <row r="67" spans="17:20" x14ac:dyDescent="0.2">
      <c r="Q67" s="272"/>
      <c r="R67" s="272"/>
      <c r="S67" s="272"/>
      <c r="T67" s="272"/>
    </row>
    <row r="68" spans="17:20" x14ac:dyDescent="0.2">
      <c r="Q68" s="272"/>
      <c r="R68" s="272"/>
      <c r="S68" s="272"/>
      <c r="T68" s="272"/>
    </row>
    <row r="69" spans="17:20" x14ac:dyDescent="0.2">
      <c r="Q69" s="271"/>
      <c r="R69" s="271"/>
      <c r="S69" s="271"/>
      <c r="T69" s="271"/>
    </row>
    <row r="70" spans="17:20" x14ac:dyDescent="0.2">
      <c r="Q70" s="271"/>
      <c r="R70" s="271"/>
      <c r="S70" s="271"/>
      <c r="T70" s="271"/>
    </row>
    <row r="71" spans="17:20" x14ac:dyDescent="0.2">
      <c r="Q71" s="271"/>
      <c r="R71" s="271"/>
      <c r="S71" s="271"/>
      <c r="T71" s="271"/>
    </row>
    <row r="72" spans="17:20" x14ac:dyDescent="0.2">
      <c r="Q72" s="271"/>
      <c r="R72" s="271"/>
      <c r="S72" s="271"/>
      <c r="T72" s="271"/>
    </row>
    <row r="73" spans="17:20" x14ac:dyDescent="0.2">
      <c r="Q73" s="271"/>
      <c r="R73" s="271"/>
      <c r="S73" s="271"/>
      <c r="T73" s="271"/>
    </row>
    <row r="74" spans="17:20" x14ac:dyDescent="0.2">
      <c r="Q74" s="271"/>
      <c r="R74" s="271"/>
      <c r="S74" s="271"/>
      <c r="T74" s="271"/>
    </row>
    <row r="75" spans="17:20" x14ac:dyDescent="0.2">
      <c r="Q75" s="271"/>
      <c r="R75" s="271"/>
      <c r="S75" s="271"/>
      <c r="T75" s="271"/>
    </row>
    <row r="76" spans="17:20" x14ac:dyDescent="0.2">
      <c r="Q76" s="271"/>
      <c r="R76" s="271"/>
      <c r="S76" s="271"/>
      <c r="T76" s="271"/>
    </row>
    <row r="77" spans="17:20" x14ac:dyDescent="0.2">
      <c r="Q77" s="271"/>
      <c r="R77" s="271"/>
      <c r="S77" s="271"/>
      <c r="T77" s="271"/>
    </row>
    <row r="78" spans="17:20" x14ac:dyDescent="0.2">
      <c r="Q78" s="271"/>
      <c r="R78" s="271"/>
      <c r="S78" s="271"/>
      <c r="T78" s="271"/>
    </row>
    <row r="79" spans="17:20" x14ac:dyDescent="0.2">
      <c r="Q79" s="271"/>
      <c r="R79" s="271"/>
      <c r="S79" s="271"/>
      <c r="T79" s="271"/>
    </row>
    <row r="80" spans="17:20" x14ac:dyDescent="0.2">
      <c r="Q80" s="271"/>
      <c r="R80" s="271"/>
      <c r="S80" s="271"/>
      <c r="T80" s="271"/>
    </row>
    <row r="81" spans="17:20" x14ac:dyDescent="0.2">
      <c r="Q81" s="271"/>
      <c r="R81" s="271"/>
      <c r="S81" s="271"/>
      <c r="T81" s="271"/>
    </row>
    <row r="82" spans="17:20" x14ac:dyDescent="0.2">
      <c r="Q82" s="271"/>
      <c r="R82" s="271"/>
      <c r="S82" s="271"/>
      <c r="T82" s="271"/>
    </row>
    <row r="83" spans="17:20" x14ac:dyDescent="0.2">
      <c r="Q83" s="271"/>
      <c r="R83" s="271"/>
      <c r="S83" s="271"/>
      <c r="T83" s="271"/>
    </row>
    <row r="84" spans="17:20" x14ac:dyDescent="0.2">
      <c r="Q84" s="271"/>
      <c r="R84" s="271"/>
      <c r="S84" s="271"/>
      <c r="T84" s="271"/>
    </row>
    <row r="85" spans="17:20" x14ac:dyDescent="0.2">
      <c r="Q85" s="271"/>
      <c r="R85" s="271"/>
      <c r="S85" s="271"/>
      <c r="T85" s="271"/>
    </row>
    <row r="86" spans="17:20" x14ac:dyDescent="0.2">
      <c r="Q86" s="271"/>
      <c r="R86" s="271"/>
      <c r="S86" s="271"/>
      <c r="T86" s="271"/>
    </row>
    <row r="87" spans="17:20" x14ac:dyDescent="0.2">
      <c r="Q87" s="271"/>
      <c r="R87" s="271"/>
      <c r="S87" s="271"/>
      <c r="T87" s="271"/>
    </row>
    <row r="88" spans="17:20" x14ac:dyDescent="0.2">
      <c r="Q88" s="271"/>
      <c r="R88" s="271"/>
      <c r="S88" s="271"/>
      <c r="T88" s="271"/>
    </row>
    <row r="89" spans="17:20" x14ac:dyDescent="0.2">
      <c r="Q89" s="271"/>
      <c r="R89" s="271"/>
      <c r="S89" s="271"/>
      <c r="T89" s="271"/>
    </row>
    <row r="90" spans="17:20" x14ac:dyDescent="0.2">
      <c r="Q90" s="271"/>
      <c r="R90" s="271"/>
      <c r="S90" s="271"/>
      <c r="T90" s="271"/>
    </row>
    <row r="91" spans="17:20" x14ac:dyDescent="0.2">
      <c r="Q91" s="271"/>
      <c r="R91" s="271"/>
      <c r="S91" s="271"/>
      <c r="T91" s="271"/>
    </row>
    <row r="92" spans="17:20" x14ac:dyDescent="0.2">
      <c r="Q92" s="271"/>
      <c r="R92" s="271"/>
      <c r="S92" s="271"/>
      <c r="T92" s="271"/>
    </row>
    <row r="93" spans="17:20" x14ac:dyDescent="0.2">
      <c r="Q93" s="271"/>
      <c r="R93" s="271"/>
      <c r="S93" s="271"/>
      <c r="T93" s="271"/>
    </row>
    <row r="94" spans="17:20" x14ac:dyDescent="0.2">
      <c r="Q94" s="271"/>
      <c r="R94" s="271"/>
      <c r="S94" s="271"/>
      <c r="T94" s="271"/>
    </row>
    <row r="95" spans="17:20" x14ac:dyDescent="0.2">
      <c r="Q95" s="271"/>
      <c r="R95" s="271"/>
      <c r="S95" s="271"/>
      <c r="T95" s="271"/>
    </row>
    <row r="96" spans="17:20" x14ac:dyDescent="0.2">
      <c r="Q96" s="271"/>
      <c r="R96" s="271"/>
      <c r="S96" s="271"/>
      <c r="T96" s="271"/>
    </row>
    <row r="97" spans="17:20" x14ac:dyDescent="0.2">
      <c r="Q97" s="271"/>
      <c r="R97" s="271"/>
      <c r="S97" s="271"/>
      <c r="T97" s="271"/>
    </row>
    <row r="98" spans="17:20" x14ac:dyDescent="0.2">
      <c r="Q98" s="271"/>
      <c r="R98" s="271"/>
      <c r="S98" s="271"/>
      <c r="T98" s="271"/>
    </row>
    <row r="99" spans="17:20" x14ac:dyDescent="0.2">
      <c r="Q99" s="271"/>
      <c r="R99" s="271"/>
      <c r="S99" s="271"/>
      <c r="T99" s="271"/>
    </row>
    <row r="100" spans="17:20" x14ac:dyDescent="0.2">
      <c r="Q100" s="271"/>
      <c r="R100" s="271"/>
      <c r="S100" s="271"/>
      <c r="T100" s="271"/>
    </row>
    <row r="101" spans="17:20" x14ac:dyDescent="0.2">
      <c r="Q101" s="271"/>
      <c r="R101" s="271"/>
      <c r="S101" s="271"/>
      <c r="T101" s="271"/>
    </row>
    <row r="102" spans="17:20" x14ac:dyDescent="0.2">
      <c r="Q102" s="271"/>
      <c r="R102" s="271"/>
      <c r="S102" s="271"/>
      <c r="T102" s="271"/>
    </row>
    <row r="103" spans="17:20" x14ac:dyDescent="0.2">
      <c r="Q103" s="271"/>
      <c r="R103" s="271"/>
      <c r="S103" s="271"/>
      <c r="T103" s="271"/>
    </row>
    <row r="104" spans="17:20" x14ac:dyDescent="0.2">
      <c r="Q104" s="271"/>
      <c r="R104" s="271"/>
      <c r="S104" s="271"/>
      <c r="T104" s="271"/>
    </row>
    <row r="105" spans="17:20" x14ac:dyDescent="0.2">
      <c r="Q105" s="271"/>
      <c r="R105" s="271"/>
      <c r="S105" s="271"/>
      <c r="T105" s="271"/>
    </row>
    <row r="106" spans="17:20" x14ac:dyDescent="0.2">
      <c r="Q106" s="271"/>
      <c r="R106" s="271"/>
      <c r="S106" s="271"/>
      <c r="T106" s="271"/>
    </row>
    <row r="107" spans="17:20" x14ac:dyDescent="0.2">
      <c r="Q107" s="271"/>
      <c r="R107" s="271"/>
      <c r="S107" s="271"/>
      <c r="T107" s="271"/>
    </row>
    <row r="108" spans="17:20" x14ac:dyDescent="0.2">
      <c r="Q108" s="271"/>
      <c r="R108" s="271"/>
      <c r="S108" s="271"/>
      <c r="T108" s="271"/>
    </row>
    <row r="109" spans="17:20" x14ac:dyDescent="0.2">
      <c r="Q109" s="271"/>
      <c r="R109" s="271"/>
      <c r="S109" s="271"/>
      <c r="T109" s="271"/>
    </row>
    <row r="110" spans="17:20" x14ac:dyDescent="0.2">
      <c r="Q110" s="271"/>
      <c r="R110" s="271"/>
      <c r="S110" s="271"/>
      <c r="T110" s="271"/>
    </row>
    <row r="111" spans="17:20" x14ac:dyDescent="0.2">
      <c r="Q111" s="271"/>
      <c r="R111" s="271"/>
      <c r="S111" s="271"/>
      <c r="T111" s="271"/>
    </row>
    <row r="112" spans="17:20" x14ac:dyDescent="0.2">
      <c r="Q112" s="271"/>
      <c r="R112" s="271"/>
      <c r="S112" s="271"/>
      <c r="T112" s="271"/>
    </row>
    <row r="113" spans="17:20" x14ac:dyDescent="0.2">
      <c r="Q113" s="271"/>
      <c r="R113" s="271"/>
      <c r="S113" s="271"/>
      <c r="T113" s="271"/>
    </row>
    <row r="114" spans="17:20" x14ac:dyDescent="0.2">
      <c r="Q114" s="271"/>
      <c r="R114" s="271"/>
      <c r="S114" s="271"/>
      <c r="T114" s="271"/>
    </row>
    <row r="115" spans="17:20" x14ac:dyDescent="0.2">
      <c r="Q115" s="271"/>
      <c r="R115" s="271"/>
      <c r="S115" s="271"/>
      <c r="T115" s="271"/>
    </row>
    <row r="116" spans="17:20" x14ac:dyDescent="0.2">
      <c r="Q116" s="271"/>
      <c r="R116" s="271"/>
      <c r="S116" s="271"/>
      <c r="T116" s="271"/>
    </row>
    <row r="117" spans="17:20" x14ac:dyDescent="0.2">
      <c r="Q117" s="271"/>
      <c r="R117" s="271"/>
      <c r="S117" s="271"/>
      <c r="T117" s="271"/>
    </row>
    <row r="118" spans="17:20" x14ac:dyDescent="0.2">
      <c r="Q118" s="271"/>
      <c r="R118" s="271"/>
      <c r="S118" s="271"/>
      <c r="T118" s="271"/>
    </row>
    <row r="119" spans="17:20" x14ac:dyDescent="0.2">
      <c r="Q119" s="271"/>
      <c r="R119" s="271"/>
      <c r="S119" s="271"/>
      <c r="T119" s="271"/>
    </row>
    <row r="120" spans="17:20" x14ac:dyDescent="0.2">
      <c r="Q120" s="271"/>
      <c r="R120" s="271"/>
      <c r="S120" s="271"/>
      <c r="T120" s="271"/>
    </row>
    <row r="121" spans="17:20" x14ac:dyDescent="0.2">
      <c r="Q121" s="271"/>
      <c r="R121" s="271"/>
      <c r="S121" s="271"/>
      <c r="T121" s="271"/>
    </row>
    <row r="122" spans="17:20" x14ac:dyDescent="0.2">
      <c r="Q122" s="271"/>
      <c r="R122" s="271"/>
      <c r="S122" s="271"/>
      <c r="T122" s="271"/>
    </row>
    <row r="123" spans="17:20" x14ac:dyDescent="0.2">
      <c r="Q123" s="271"/>
      <c r="R123" s="271"/>
      <c r="S123" s="271"/>
      <c r="T123" s="271"/>
    </row>
    <row r="124" spans="17:20" x14ac:dyDescent="0.2">
      <c r="Q124" s="271"/>
      <c r="R124" s="271"/>
      <c r="S124" s="271"/>
      <c r="T124" s="271"/>
    </row>
    <row r="125" spans="17:20" x14ac:dyDescent="0.2">
      <c r="Q125" s="271"/>
      <c r="R125" s="271"/>
      <c r="S125" s="271"/>
      <c r="T125" s="271"/>
    </row>
    <row r="126" spans="17:20" x14ac:dyDescent="0.2">
      <c r="Q126" s="271"/>
      <c r="R126" s="271"/>
      <c r="S126" s="271"/>
      <c r="T126" s="271"/>
    </row>
    <row r="127" spans="17:20" x14ac:dyDescent="0.2">
      <c r="Q127" s="271"/>
      <c r="R127" s="271"/>
      <c r="S127" s="271"/>
      <c r="T127" s="271"/>
    </row>
    <row r="128" spans="17:20" x14ac:dyDescent="0.2">
      <c r="Q128" s="271"/>
      <c r="R128" s="271"/>
      <c r="S128" s="271"/>
      <c r="T128" s="271"/>
    </row>
    <row r="129" spans="17:20" x14ac:dyDescent="0.2">
      <c r="Q129" s="271"/>
      <c r="R129" s="271"/>
      <c r="S129" s="271"/>
      <c r="T129" s="271"/>
    </row>
    <row r="130" spans="17:20" x14ac:dyDescent="0.2">
      <c r="Q130" s="271"/>
      <c r="R130" s="271"/>
      <c r="S130" s="271"/>
      <c r="T130" s="271"/>
    </row>
    <row r="131" spans="17:20" x14ac:dyDescent="0.2">
      <c r="Q131" s="271"/>
      <c r="R131" s="271"/>
      <c r="S131" s="271"/>
      <c r="T131" s="271"/>
    </row>
    <row r="132" spans="17:20" x14ac:dyDescent="0.2">
      <c r="Q132" s="271"/>
      <c r="R132" s="271"/>
      <c r="S132" s="271"/>
      <c r="T132" s="271"/>
    </row>
    <row r="133" spans="17:20" x14ac:dyDescent="0.2">
      <c r="Q133" s="271"/>
      <c r="R133" s="271"/>
      <c r="S133" s="271"/>
      <c r="T133" s="271"/>
    </row>
    <row r="134" spans="17:20" x14ac:dyDescent="0.2">
      <c r="Q134" s="271"/>
      <c r="R134" s="271"/>
      <c r="S134" s="271"/>
      <c r="T134" s="271"/>
    </row>
    <row r="135" spans="17:20" x14ac:dyDescent="0.2">
      <c r="Q135" s="271"/>
      <c r="R135" s="271"/>
      <c r="S135" s="271"/>
      <c r="T135" s="271"/>
    </row>
    <row r="136" spans="17:20" x14ac:dyDescent="0.2">
      <c r="Q136" s="271"/>
      <c r="R136" s="271"/>
      <c r="S136" s="271"/>
      <c r="T136" s="271"/>
    </row>
    <row r="137" spans="17:20" x14ac:dyDescent="0.2">
      <c r="Q137" s="271"/>
      <c r="R137" s="271"/>
      <c r="S137" s="271"/>
      <c r="T137" s="271"/>
    </row>
    <row r="138" spans="17:20" x14ac:dyDescent="0.2">
      <c r="Q138" s="271"/>
      <c r="R138" s="271"/>
      <c r="S138" s="271"/>
      <c r="T138" s="271"/>
    </row>
    <row r="139" spans="17:20" x14ac:dyDescent="0.2">
      <c r="Q139" s="271"/>
      <c r="R139" s="271"/>
      <c r="S139" s="271"/>
      <c r="T139" s="271"/>
    </row>
    <row r="140" spans="17:20" x14ac:dyDescent="0.2">
      <c r="Q140" s="271"/>
      <c r="R140" s="271"/>
      <c r="S140" s="271"/>
      <c r="T140" s="271"/>
    </row>
    <row r="141" spans="17:20" x14ac:dyDescent="0.2">
      <c r="Q141" s="271"/>
      <c r="R141" s="271"/>
      <c r="S141" s="271"/>
      <c r="T141" s="271"/>
    </row>
    <row r="142" spans="17:20" x14ac:dyDescent="0.2">
      <c r="Q142" s="271"/>
      <c r="R142" s="271"/>
      <c r="S142" s="271"/>
      <c r="T142" s="271"/>
    </row>
    <row r="143" spans="17:20" x14ac:dyDescent="0.2">
      <c r="Q143" s="271"/>
      <c r="R143" s="271"/>
      <c r="S143" s="271"/>
      <c r="T143" s="271"/>
    </row>
    <row r="144" spans="17:20" x14ac:dyDescent="0.2">
      <c r="Q144" s="271"/>
      <c r="R144" s="271"/>
      <c r="S144" s="271"/>
      <c r="T144" s="271"/>
    </row>
    <row r="145" spans="17:20" x14ac:dyDescent="0.2">
      <c r="Q145" s="271"/>
      <c r="R145" s="271"/>
      <c r="S145" s="271"/>
      <c r="T145" s="271"/>
    </row>
    <row r="146" spans="17:20" x14ac:dyDescent="0.2">
      <c r="Q146" s="271"/>
      <c r="R146" s="271"/>
      <c r="S146" s="271"/>
      <c r="T146" s="271"/>
    </row>
  </sheetData>
  <sheetProtection sheet="1" objects="1" scenarios="1"/>
  <protectedRanges>
    <protectedRange sqref="F53 D15:E15 B50:C50 B34:B35 A18 B17:C18 B24:F27 C35 B14:E14 F28 D29:F29 C53 C37:C44 A19:C20 B49:E49 B28:C33 A51:C52 A37:B48 A25:A35 A15:C16" name="Rango1"/>
    <protectedRange sqref="F14:F15" name="Rango1_3"/>
    <protectedRange sqref="D16:F16" name="Rango1_4"/>
    <protectedRange sqref="F51" name="Rango1_3_6"/>
    <protectedRange sqref="D31:F31" name="Rango1_5"/>
    <protectedRange sqref="D32:F32" name="Rango1_6"/>
    <protectedRange sqref="D30:E30 D33:E33" name="Rango1_7"/>
    <protectedRange sqref="F30 F33" name="Rango1_2_2"/>
    <protectedRange sqref="F49 D28:E28 D53:E53 A49 D50:E50" name="Rango1_8"/>
    <protectedRange sqref="D17:E17" name="Rango1_9"/>
    <protectedRange sqref="F17 D18:F20" name="Rango1_10"/>
    <protectedRange sqref="D34:E35" name="Rango1_11"/>
    <protectedRange sqref="D41:E41" name="Rango1_12"/>
    <protectedRange sqref="D43:F43 D42:E42 D44:E48" name="Rango1_13"/>
    <protectedRange sqref="F44:F48 F50" name="Rango1_3_1_1"/>
    <protectedRange sqref="C45:C48" name="Rango1_2"/>
    <protectedRange sqref="C34" name="Rango1_14"/>
    <protectedRange sqref="F52" name="Rango1_3_6_2"/>
    <protectedRange sqref="A21:C23" name="Rango1_23"/>
    <protectedRange sqref="D21:E21 F21:F23" name="Rango1_3_4_6"/>
    <protectedRange sqref="A36:C36" name="Rango1_29"/>
    <protectedRange sqref="D36:E36" name="Rango1_11_2"/>
    <protectedRange sqref="G14:P14 G24:J35 G53:P53 G15:J20 L15:P20 L24:P35 G37:J52 L37:P52 K15:K52" name="Rango1_15"/>
    <protectedRange sqref="G21:J23 L21:P23" name="Rango1_24_1"/>
    <protectedRange sqref="G36:J36 L36:P36" name="Rango1_30_1"/>
    <protectedRange sqref="A8:E8" name="Rango2_2"/>
  </protectedRanges>
  <dataConsolidate/>
  <mergeCells count="20">
    <mergeCell ref="J11:J13"/>
    <mergeCell ref="K11:K13"/>
    <mergeCell ref="L11:L13"/>
    <mergeCell ref="A11:A13"/>
    <mergeCell ref="B11:B13"/>
    <mergeCell ref="C11:C13"/>
    <mergeCell ref="D11:D13"/>
    <mergeCell ref="F11:F13"/>
    <mergeCell ref="G11:I11"/>
    <mergeCell ref="G12:I12"/>
    <mergeCell ref="M11:M13"/>
    <mergeCell ref="N11:N13"/>
    <mergeCell ref="O11:O13"/>
    <mergeCell ref="P11:P13"/>
    <mergeCell ref="Q11:Q13"/>
    <mergeCell ref="A4:Q4"/>
    <mergeCell ref="A5:Q5"/>
    <mergeCell ref="A7:Q7"/>
    <mergeCell ref="A8:Q8"/>
    <mergeCell ref="A9:Q9"/>
  </mergeCells>
  <conditionalFormatting sqref="G14:P53">
    <cfRule type="containsText" dxfId="1" priority="1" operator="containsText" text="X">
      <formula>NOT(ISERROR(SEARCH("X",G14)))</formula>
    </cfRule>
  </conditionalFormatting>
  <printOptions horizontalCentered="1" verticalCentered="1"/>
  <pageMargins left="0.15748031496062992" right="0" top="0" bottom="0" header="0.31496062992125984" footer="0.31496062992125984"/>
  <pageSetup paperSize="5" scale="49" fitToHeight="0" orientation="landscape" r:id="rId1"/>
  <rowBreaks count="2" manualBreakCount="2">
    <brk id="27" max="9" man="1"/>
    <brk id="40" max="16"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'C:\Users\l.guzman\Desktop\CRONOGRAMAS POA 2021\ABRIL-JUNIO\[CARTOGRAFÍA ABRIL-JUNIO.xlsx]PONDERACIÓN'!#REF!</xm:f>
          </x14:formula1>
          <xm:sqref>K14:K52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95E87-7FDA-4C11-B8A4-DFE85DE65F08}">
  <dimension ref="A2:J21"/>
  <sheetViews>
    <sheetView view="pageBreakPreview" zoomScale="60" zoomScaleNormal="57" workbookViewId="0">
      <selection activeCell="B16" sqref="B16"/>
    </sheetView>
  </sheetViews>
  <sheetFormatPr baseColWidth="10" defaultRowHeight="14.25" x14ac:dyDescent="0.2"/>
  <cols>
    <col min="1" max="1" width="21.375" customWidth="1"/>
    <col min="2" max="2" width="14.75" customWidth="1"/>
    <col min="3" max="3" width="34" customWidth="1"/>
    <col min="4" max="4" width="38.625" customWidth="1"/>
    <col min="5" max="5" width="29.875" customWidth="1"/>
    <col min="6" max="6" width="12.75" customWidth="1"/>
    <col min="7" max="7" width="12.125" customWidth="1"/>
    <col min="8" max="8" width="14.75" customWidth="1"/>
    <col min="9" max="9" width="0.25" customWidth="1"/>
    <col min="10" max="10" width="52.25" customWidth="1"/>
  </cols>
  <sheetData>
    <row r="2" spans="1:10" x14ac:dyDescent="0.2">
      <c r="A2" s="4"/>
      <c r="B2" s="5"/>
      <c r="C2" s="130"/>
      <c r="D2" s="130"/>
      <c r="E2" s="129"/>
      <c r="F2" s="5"/>
      <c r="G2" s="5"/>
      <c r="H2" s="5"/>
      <c r="I2" s="5"/>
      <c r="J2" s="3"/>
    </row>
    <row r="3" spans="1:10" x14ac:dyDescent="0.2">
      <c r="A3" s="4"/>
      <c r="B3" s="5"/>
      <c r="C3" s="130"/>
      <c r="D3" s="130"/>
      <c r="E3" s="129"/>
      <c r="F3" s="5"/>
      <c r="G3" s="5"/>
      <c r="H3" s="5"/>
      <c r="I3" s="5"/>
      <c r="J3" s="3"/>
    </row>
    <row r="4" spans="1:10" ht="23.25" x14ac:dyDescent="0.35">
      <c r="A4" s="182" t="s">
        <v>1</v>
      </c>
      <c r="B4" s="182"/>
      <c r="C4" s="182"/>
      <c r="D4" s="182"/>
      <c r="E4" s="182"/>
      <c r="F4" s="182"/>
      <c r="G4" s="182"/>
      <c r="H4" s="182"/>
      <c r="I4" s="182"/>
      <c r="J4" s="182"/>
    </row>
    <row r="5" spans="1:10" ht="15" x14ac:dyDescent="0.2">
      <c r="A5" s="186" t="s">
        <v>3</v>
      </c>
      <c r="B5" s="186"/>
      <c r="C5" s="186"/>
      <c r="D5" s="186"/>
      <c r="E5" s="186"/>
      <c r="F5" s="186"/>
      <c r="G5" s="186"/>
      <c r="H5" s="186"/>
      <c r="I5" s="186"/>
      <c r="J5" s="186"/>
    </row>
    <row r="6" spans="1:10" x14ac:dyDescent="0.2">
      <c r="A6" s="1"/>
      <c r="B6" s="1"/>
      <c r="C6" s="1"/>
      <c r="D6" s="1"/>
      <c r="E6" s="1"/>
      <c r="F6" s="1"/>
      <c r="G6" s="1"/>
      <c r="H6" s="1"/>
      <c r="I6" s="1"/>
      <c r="J6" s="1"/>
    </row>
    <row r="7" spans="1:10" ht="20.25" x14ac:dyDescent="0.2">
      <c r="A7" s="188" t="s">
        <v>518</v>
      </c>
      <c r="B7" s="188"/>
      <c r="C7" s="188"/>
      <c r="D7" s="188"/>
      <c r="E7" s="188"/>
      <c r="F7" s="188"/>
      <c r="G7" s="188"/>
      <c r="H7" s="188"/>
      <c r="I7" s="188"/>
      <c r="J7" s="188"/>
    </row>
    <row r="8" spans="1:10" ht="18.75" x14ac:dyDescent="0.2">
      <c r="A8" s="189" t="s">
        <v>805</v>
      </c>
      <c r="B8" s="189"/>
      <c r="C8" s="189"/>
      <c r="D8" s="189"/>
      <c r="E8" s="189"/>
      <c r="F8" s="189"/>
      <c r="G8" s="189"/>
      <c r="H8" s="189"/>
      <c r="I8" s="189"/>
      <c r="J8" s="189"/>
    </row>
    <row r="9" spans="1:10" x14ac:dyDescent="0.2">
      <c r="A9" s="4"/>
      <c r="B9" s="5"/>
      <c r="C9" s="130"/>
      <c r="D9" s="130"/>
      <c r="E9" s="129"/>
      <c r="F9" s="5"/>
      <c r="G9" s="5"/>
      <c r="H9" s="5"/>
      <c r="I9" s="5"/>
      <c r="J9" s="3"/>
    </row>
    <row r="10" spans="1:10" ht="20.25" x14ac:dyDescent="0.2">
      <c r="A10" s="223" t="s">
        <v>613</v>
      </c>
      <c r="B10" s="223"/>
      <c r="C10" s="223"/>
      <c r="D10" s="223"/>
      <c r="E10" s="223"/>
      <c r="F10" s="223"/>
      <c r="G10" s="223"/>
      <c r="H10" s="223"/>
      <c r="I10" s="223"/>
      <c r="J10" s="223"/>
    </row>
    <row r="11" spans="1:10" ht="19.5" thickBot="1" x14ac:dyDescent="0.25">
      <c r="A11" s="181"/>
      <c r="B11" s="181"/>
      <c r="C11" s="128"/>
      <c r="D11" s="128"/>
      <c r="E11" s="127"/>
      <c r="F11" s="181"/>
      <c r="G11" s="181"/>
      <c r="H11" s="181"/>
      <c r="I11" s="181"/>
      <c r="J11" s="181"/>
    </row>
    <row r="12" spans="1:10" ht="45" customHeight="1" x14ac:dyDescent="0.2">
      <c r="A12" s="227" t="s">
        <v>2</v>
      </c>
      <c r="B12" s="230" t="s">
        <v>612</v>
      </c>
      <c r="C12" s="227" t="s">
        <v>8</v>
      </c>
      <c r="D12" s="231" t="s">
        <v>611</v>
      </c>
      <c r="E12" s="227" t="s">
        <v>610</v>
      </c>
      <c r="F12" s="234" t="s">
        <v>609</v>
      </c>
      <c r="G12" s="235"/>
      <c r="H12" s="235"/>
      <c r="I12" s="236"/>
      <c r="J12" s="220" t="s">
        <v>592</v>
      </c>
    </row>
    <row r="13" spans="1:10" ht="33.75" customHeight="1" x14ac:dyDescent="0.2">
      <c r="A13" s="228"/>
      <c r="B13" s="228"/>
      <c r="C13" s="228"/>
      <c r="D13" s="232"/>
      <c r="E13" s="228"/>
      <c r="F13" s="224" t="s">
        <v>4</v>
      </c>
      <c r="G13" s="225"/>
      <c r="H13" s="226"/>
      <c r="I13" s="126"/>
      <c r="J13" s="221"/>
    </row>
    <row r="14" spans="1:10" ht="41.25" customHeight="1" thickBot="1" x14ac:dyDescent="0.25">
      <c r="A14" s="229"/>
      <c r="B14" s="229"/>
      <c r="C14" s="229"/>
      <c r="D14" s="233"/>
      <c r="E14" s="229"/>
      <c r="F14" s="125" t="s">
        <v>608</v>
      </c>
      <c r="G14" s="125" t="s">
        <v>607</v>
      </c>
      <c r="H14" s="125" t="s">
        <v>606</v>
      </c>
      <c r="I14" s="124" t="s">
        <v>605</v>
      </c>
      <c r="J14" s="222"/>
    </row>
    <row r="15" spans="1:10" ht="50.1" customHeight="1" x14ac:dyDescent="0.2">
      <c r="A15" s="123"/>
      <c r="B15" s="118">
        <v>0</v>
      </c>
      <c r="C15" s="122" t="s">
        <v>604</v>
      </c>
      <c r="D15" s="121" t="s">
        <v>603</v>
      </c>
      <c r="E15" s="120" t="s">
        <v>602</v>
      </c>
      <c r="F15" s="119" t="s">
        <v>517</v>
      </c>
      <c r="G15" s="118" t="s">
        <v>517</v>
      </c>
      <c r="H15" s="118" t="s">
        <v>517</v>
      </c>
      <c r="I15" s="117" t="s">
        <v>517</v>
      </c>
      <c r="J15" s="116"/>
    </row>
    <row r="16" spans="1:10" ht="50.1" customHeight="1" x14ac:dyDescent="0.2">
      <c r="A16" s="115"/>
      <c r="B16" s="390">
        <v>1</v>
      </c>
      <c r="C16" s="389" t="s">
        <v>814</v>
      </c>
      <c r="D16" s="389" t="s">
        <v>813</v>
      </c>
      <c r="E16" s="388" t="s">
        <v>812</v>
      </c>
      <c r="F16" s="112" t="s">
        <v>517</v>
      </c>
      <c r="G16" s="111" t="s">
        <v>517</v>
      </c>
      <c r="H16" s="111" t="s">
        <v>517</v>
      </c>
      <c r="I16" s="110"/>
      <c r="J16" s="109" t="s">
        <v>811</v>
      </c>
    </row>
    <row r="17" spans="1:10" ht="50.1" customHeight="1" x14ac:dyDescent="0.2">
      <c r="A17" s="115"/>
      <c r="B17" s="114"/>
      <c r="C17" s="114"/>
      <c r="D17" s="114"/>
      <c r="E17" s="113"/>
      <c r="F17" s="112" t="s">
        <v>517</v>
      </c>
      <c r="G17" s="111" t="s">
        <v>517</v>
      </c>
      <c r="H17" s="111" t="s">
        <v>517</v>
      </c>
      <c r="I17" s="110"/>
      <c r="J17" s="387" t="s">
        <v>810</v>
      </c>
    </row>
    <row r="18" spans="1:10" ht="50.1" customHeight="1" x14ac:dyDescent="0.2">
      <c r="A18" s="115"/>
      <c r="B18" s="114"/>
      <c r="C18" s="114"/>
      <c r="D18" s="114"/>
      <c r="E18" s="113"/>
      <c r="F18" s="112" t="s">
        <v>517</v>
      </c>
      <c r="G18" s="111" t="s">
        <v>517</v>
      </c>
      <c r="H18" s="111" t="s">
        <v>517</v>
      </c>
      <c r="I18" s="110"/>
      <c r="J18" s="386" t="s">
        <v>809</v>
      </c>
    </row>
    <row r="19" spans="1:10" ht="162.75" customHeight="1" x14ac:dyDescent="0.2">
      <c r="A19" s="115"/>
      <c r="B19" s="114"/>
      <c r="C19" s="114"/>
      <c r="D19" s="114"/>
      <c r="E19" s="113"/>
      <c r="F19" s="112" t="s">
        <v>517</v>
      </c>
      <c r="G19" s="111" t="s">
        <v>517</v>
      </c>
      <c r="H19" s="111" t="s">
        <v>517</v>
      </c>
      <c r="I19" s="110"/>
      <c r="J19" s="109" t="s">
        <v>808</v>
      </c>
    </row>
    <row r="20" spans="1:10" ht="50.1" customHeight="1" x14ac:dyDescent="0.2">
      <c r="A20" s="115"/>
      <c r="B20" s="114"/>
      <c r="C20" s="114"/>
      <c r="D20" s="114"/>
      <c r="E20" s="113"/>
      <c r="F20" s="112" t="s">
        <v>517</v>
      </c>
      <c r="G20" s="111" t="s">
        <v>517</v>
      </c>
      <c r="H20" s="111" t="s">
        <v>517</v>
      </c>
      <c r="I20" s="110"/>
      <c r="J20" s="385" t="s">
        <v>807</v>
      </c>
    </row>
    <row r="21" spans="1:10" ht="208.5" customHeight="1" x14ac:dyDescent="0.2">
      <c r="A21" s="115"/>
      <c r="B21" s="114"/>
      <c r="C21" s="114"/>
      <c r="D21" s="114"/>
      <c r="E21" s="113"/>
      <c r="F21" s="112" t="s">
        <v>517</v>
      </c>
      <c r="G21" s="111" t="s">
        <v>517</v>
      </c>
      <c r="H21" s="111" t="s">
        <v>517</v>
      </c>
      <c r="I21" s="110"/>
      <c r="J21" s="385" t="s">
        <v>806</v>
      </c>
    </row>
  </sheetData>
  <sheetProtection sheet="1" insertRows="0"/>
  <protectedRanges>
    <protectedRange sqref="A15:C15 I15:J15 F15:H21" name="Rango1"/>
    <protectedRange sqref="D15:E15" name="Rango1_2_1"/>
    <protectedRange sqref="A8:D8" name="Rango2_1"/>
    <protectedRange sqref="J18:J19 J16" name="Rango1_1"/>
    <protectedRange sqref="J21" name="Rango1_2"/>
    <protectedRange sqref="J20" name="Rango1_3"/>
  </protectedRanges>
  <mergeCells count="13">
    <mergeCell ref="F13:H13"/>
    <mergeCell ref="A12:A14"/>
    <mergeCell ref="B12:B14"/>
    <mergeCell ref="C12:C14"/>
    <mergeCell ref="D12:D14"/>
    <mergeCell ref="E12:E14"/>
    <mergeCell ref="A4:J4"/>
    <mergeCell ref="A5:J5"/>
    <mergeCell ref="A7:J7"/>
    <mergeCell ref="A8:J8"/>
    <mergeCell ref="A10:J10"/>
    <mergeCell ref="F12:I12"/>
    <mergeCell ref="J12:J14"/>
  </mergeCells>
  <conditionalFormatting sqref="F16:H21 F15:I15">
    <cfRule type="containsText" dxfId="0" priority="1" operator="containsText" text="X">
      <formula>NOT(ISERROR(SEARCH("X",F15)))</formula>
    </cfRule>
  </conditionalFormatting>
  <dataValidations count="1">
    <dataValidation type="list" allowBlank="1" showInputMessage="1" showErrorMessage="1" sqref="A15" xr:uid="{00000000-0002-0000-0100-000000000000}">
      <formula1>INDIRECT(SUBSTITUTE(#REF!," ","_"))</formula1>
    </dataValidation>
  </dataValidations>
  <pageMargins left="0.7" right="0.7" top="0.75" bottom="0.75" header="0.3" footer="0.3"/>
  <pageSetup scale="3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1FCC8-C297-41A0-9C8E-A8DB85D8B707}">
  <dimension ref="A8:AC17"/>
  <sheetViews>
    <sheetView zoomScale="110" zoomScaleNormal="110" workbookViewId="0">
      <selection activeCell="G12" sqref="G12"/>
    </sheetView>
  </sheetViews>
  <sheetFormatPr baseColWidth="10" defaultRowHeight="14.25" x14ac:dyDescent="0.2"/>
  <cols>
    <col min="1" max="1" width="14.875" customWidth="1"/>
    <col min="6" max="6" width="17.625" customWidth="1"/>
  </cols>
  <sheetData>
    <row r="8" spans="1:29" ht="15" x14ac:dyDescent="0.25">
      <c r="A8" s="159" t="s">
        <v>816</v>
      </c>
    </row>
    <row r="9" spans="1:29" ht="15" thickBot="1" x14ac:dyDescent="0.25"/>
    <row r="10" spans="1:29" s="391" customFormat="1" ht="14.25" customHeight="1" x14ac:dyDescent="0.2">
      <c r="A10" s="239" t="s">
        <v>815</v>
      </c>
      <c r="B10" s="241" t="s">
        <v>629</v>
      </c>
      <c r="C10" s="242"/>
      <c r="D10" s="242"/>
      <c r="E10" s="243"/>
      <c r="F10" s="247" t="s">
        <v>628</v>
      </c>
      <c r="G10" s="398"/>
      <c r="H10" s="397"/>
      <c r="I10" s="393"/>
      <c r="J10" s="393"/>
      <c r="K10" s="393"/>
      <c r="L10" s="393"/>
      <c r="M10" s="393"/>
      <c r="N10" s="393"/>
      <c r="O10" s="393"/>
      <c r="P10" s="393"/>
      <c r="Q10" s="393"/>
      <c r="R10" s="393"/>
      <c r="S10" s="393"/>
      <c r="T10" s="393"/>
      <c r="U10" s="392"/>
      <c r="V10" s="392"/>
      <c r="W10" s="392"/>
      <c r="X10" s="392"/>
      <c r="Y10" s="392"/>
      <c r="Z10" s="392"/>
      <c r="AA10" s="392"/>
      <c r="AB10" s="392"/>
      <c r="AC10" s="139"/>
    </row>
    <row r="11" spans="1:29" s="391" customFormat="1" ht="27.75" customHeight="1" thickBot="1" x14ac:dyDescent="0.25">
      <c r="A11" s="240"/>
      <c r="B11" s="244"/>
      <c r="C11" s="245"/>
      <c r="D11" s="245"/>
      <c r="E11" s="246"/>
      <c r="F11" s="248"/>
      <c r="G11" s="158" t="s">
        <v>627</v>
      </c>
      <c r="H11" s="396" t="s">
        <v>626</v>
      </c>
      <c r="I11" s="393"/>
      <c r="J11" s="393"/>
      <c r="K11" s="393"/>
      <c r="L11" s="393"/>
      <c r="M11" s="393"/>
      <c r="N11" s="393"/>
      <c r="O11" s="393"/>
      <c r="P11" s="393"/>
      <c r="Q11" s="393"/>
      <c r="R11" s="393"/>
      <c r="S11" s="393"/>
      <c r="T11" s="393"/>
      <c r="U11" s="392"/>
      <c r="V11" s="392"/>
      <c r="W11" s="392"/>
      <c r="X11" s="392"/>
      <c r="Y11" s="392"/>
      <c r="Z11" s="392"/>
      <c r="AA11" s="392"/>
      <c r="AB11" s="392"/>
      <c r="AC11" s="139"/>
    </row>
    <row r="12" spans="1:29" s="391" customFormat="1" x14ac:dyDescent="0.2">
      <c r="A12" s="156" t="s">
        <v>601</v>
      </c>
      <c r="B12" s="251" t="s">
        <v>600</v>
      </c>
      <c r="C12" s="252"/>
      <c r="D12" s="252"/>
      <c r="E12" s="253"/>
      <c r="F12" s="155">
        <v>1</v>
      </c>
      <c r="G12" s="144">
        <f>+COUNTIF(CARTOGRAFIA!K14:K53,"cumplido")</f>
        <v>7</v>
      </c>
      <c r="H12" s="154">
        <f>+G12/G17</f>
        <v>0.28000000000000003</v>
      </c>
      <c r="I12" s="393"/>
      <c r="J12" s="393"/>
      <c r="K12" s="393"/>
      <c r="L12" s="393"/>
      <c r="M12" s="393"/>
      <c r="N12" s="393"/>
      <c r="O12" s="393"/>
      <c r="P12" s="393"/>
      <c r="Q12" s="393"/>
      <c r="R12" s="393"/>
      <c r="S12" s="393"/>
      <c r="T12" s="393"/>
      <c r="U12" s="392"/>
      <c r="V12" s="392"/>
      <c r="W12" s="392"/>
      <c r="X12" s="392"/>
      <c r="Y12" s="392"/>
      <c r="Z12" s="392"/>
      <c r="AA12" s="392"/>
      <c r="AB12" s="392"/>
      <c r="AC12" s="139"/>
    </row>
    <row r="13" spans="1:29" s="391" customFormat="1" x14ac:dyDescent="0.2">
      <c r="A13" s="153" t="s">
        <v>599</v>
      </c>
      <c r="B13" s="254" t="s">
        <v>211</v>
      </c>
      <c r="C13" s="255"/>
      <c r="D13" s="255"/>
      <c r="E13" s="256"/>
      <c r="F13" s="152">
        <v>0.4</v>
      </c>
      <c r="G13" s="144">
        <f>+COUNTIF(CARTOGRAFIA!K14:K53,"parcial")</f>
        <v>5</v>
      </c>
      <c r="H13" s="147">
        <f>+G13/G17</f>
        <v>0.2</v>
      </c>
      <c r="I13" s="393"/>
      <c r="J13" s="393"/>
      <c r="K13" s="393"/>
      <c r="L13" s="393"/>
      <c r="M13" s="393"/>
      <c r="N13" s="393"/>
      <c r="O13" s="393"/>
      <c r="P13" s="393"/>
      <c r="Q13" s="393"/>
      <c r="R13" s="393"/>
      <c r="S13" s="393"/>
      <c r="T13" s="393"/>
      <c r="U13" s="392"/>
      <c r="V13" s="392"/>
      <c r="W13" s="392"/>
      <c r="X13" s="392"/>
      <c r="Y13" s="392"/>
      <c r="Z13" s="392"/>
      <c r="AA13" s="392"/>
      <c r="AB13" s="392"/>
      <c r="AC13" s="139"/>
    </row>
    <row r="14" spans="1:29" s="391" customFormat="1" ht="29.25" customHeight="1" x14ac:dyDescent="0.2">
      <c r="A14" s="151" t="s">
        <v>598</v>
      </c>
      <c r="B14" s="257" t="s">
        <v>212</v>
      </c>
      <c r="C14" s="258"/>
      <c r="D14" s="258"/>
      <c r="E14" s="259"/>
      <c r="F14" s="150">
        <v>0.1</v>
      </c>
      <c r="G14" s="144">
        <f>+COUNTIF(CARTOGRAFIA!K14:K53,"pospuesto")</f>
        <v>13</v>
      </c>
      <c r="H14" s="147">
        <f>+G14/G17</f>
        <v>0.52</v>
      </c>
      <c r="I14" s="393"/>
      <c r="J14" s="393"/>
      <c r="K14" s="393"/>
      <c r="L14" s="393"/>
      <c r="M14" s="393"/>
      <c r="N14" s="393"/>
      <c r="O14" s="393"/>
      <c r="P14" s="393"/>
      <c r="Q14" s="393"/>
      <c r="R14" s="393"/>
      <c r="S14" s="393"/>
      <c r="T14" s="393"/>
      <c r="U14" s="392"/>
      <c r="V14" s="392"/>
      <c r="W14" s="392"/>
      <c r="X14" s="392"/>
      <c r="Y14" s="392"/>
      <c r="Z14" s="392"/>
      <c r="AA14" s="392"/>
      <c r="AB14" s="392"/>
      <c r="AC14" s="139"/>
    </row>
    <row r="15" spans="1:29" s="391" customFormat="1" x14ac:dyDescent="0.2">
      <c r="A15" s="149" t="s">
        <v>597</v>
      </c>
      <c r="B15" s="260" t="s">
        <v>213</v>
      </c>
      <c r="C15" s="261"/>
      <c r="D15" s="261"/>
      <c r="E15" s="262"/>
      <c r="F15" s="148">
        <v>0</v>
      </c>
      <c r="G15" s="144">
        <f>+COUNTIF(CARTOGRAFIA!K14:K53,"no cumplido")</f>
        <v>0</v>
      </c>
      <c r="H15" s="147">
        <f>+G15/G17</f>
        <v>0</v>
      </c>
      <c r="I15" s="393"/>
      <c r="J15" s="393"/>
      <c r="K15" s="393"/>
      <c r="L15" s="393"/>
      <c r="M15" s="393"/>
      <c r="N15" s="393"/>
      <c r="O15" s="393"/>
      <c r="P15" s="393"/>
      <c r="Q15" s="393"/>
      <c r="R15" s="393"/>
      <c r="S15" s="393"/>
      <c r="T15" s="393"/>
      <c r="U15" s="392"/>
      <c r="V15" s="392"/>
      <c r="W15" s="392"/>
      <c r="X15" s="392"/>
      <c r="Y15" s="392"/>
      <c r="Z15" s="392"/>
      <c r="AA15" s="392"/>
      <c r="AB15" s="392"/>
      <c r="AC15" s="139"/>
    </row>
    <row r="16" spans="1:29" s="391" customFormat="1" ht="44.25" customHeight="1" thickBot="1" x14ac:dyDescent="0.25">
      <c r="A16" s="146" t="s">
        <v>594</v>
      </c>
      <c r="B16" s="263" t="s">
        <v>593</v>
      </c>
      <c r="C16" s="264"/>
      <c r="D16" s="264"/>
      <c r="E16" s="265"/>
      <c r="F16" s="145">
        <v>0</v>
      </c>
      <c r="G16" s="144">
        <f>+COUNTIF(CARTOGRAFIA!K14:K53,"rutinaria")</f>
        <v>14</v>
      </c>
      <c r="H16" s="143"/>
      <c r="I16" s="393"/>
      <c r="J16" s="393"/>
      <c r="K16" s="393"/>
      <c r="L16" s="393"/>
      <c r="M16" s="393"/>
      <c r="N16" s="393"/>
      <c r="O16" s="393"/>
      <c r="P16" s="393"/>
      <c r="Q16" s="393"/>
      <c r="R16" s="393"/>
      <c r="S16" s="393"/>
      <c r="T16" s="393"/>
      <c r="U16" s="392"/>
      <c r="V16" s="392"/>
      <c r="W16" s="392"/>
      <c r="X16" s="392"/>
      <c r="Y16" s="392"/>
      <c r="Z16" s="392"/>
      <c r="AA16" s="392"/>
      <c r="AB16" s="392"/>
      <c r="AC16" s="139"/>
    </row>
    <row r="17" spans="1:29" s="391" customFormat="1" ht="15.75" thickBot="1" x14ac:dyDescent="0.25">
      <c r="A17" s="395" t="s">
        <v>625</v>
      </c>
      <c r="B17" s="394"/>
      <c r="C17" s="394"/>
      <c r="D17" s="394"/>
      <c r="E17" s="394"/>
      <c r="F17" s="394"/>
      <c r="G17" s="142">
        <f>SUM(G12:G15)</f>
        <v>25</v>
      </c>
      <c r="H17" s="141">
        <f>SUM(H12:H15)</f>
        <v>1</v>
      </c>
      <c r="I17" s="393"/>
      <c r="J17" s="393"/>
      <c r="K17" s="393"/>
      <c r="L17" s="393"/>
      <c r="M17" s="393"/>
      <c r="N17" s="393"/>
      <c r="O17" s="393"/>
      <c r="P17" s="393"/>
      <c r="Q17" s="393"/>
      <c r="R17" s="393"/>
      <c r="S17" s="393"/>
      <c r="T17" s="393"/>
      <c r="U17" s="392"/>
      <c r="V17" s="392"/>
      <c r="W17" s="392"/>
      <c r="X17" s="392"/>
      <c r="Y17" s="392"/>
      <c r="Z17" s="392"/>
      <c r="AA17" s="392"/>
      <c r="AB17" s="392"/>
      <c r="AC17" s="139"/>
    </row>
  </sheetData>
  <sheetProtection sheet="1" objects="1" scenarios="1"/>
  <mergeCells count="10">
    <mergeCell ref="A10:A11"/>
    <mergeCell ref="B10:E11"/>
    <mergeCell ref="F10:F11"/>
    <mergeCell ref="A17:F17"/>
    <mergeCell ref="G10:H10"/>
    <mergeCell ref="B12:E12"/>
    <mergeCell ref="B13:E13"/>
    <mergeCell ref="B14:E14"/>
    <mergeCell ref="B15:E15"/>
    <mergeCell ref="B16:E1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A26"/>
  <sheetViews>
    <sheetView topLeftCell="A7" workbookViewId="0">
      <selection activeCell="A17" sqref="A17"/>
    </sheetView>
  </sheetViews>
  <sheetFormatPr baseColWidth="10" defaultRowHeight="14.25" x14ac:dyDescent="0.2"/>
  <cols>
    <col min="1" max="1" width="44.375" customWidth="1"/>
  </cols>
  <sheetData>
    <row r="3" spans="1:1" ht="21.75" customHeight="1" x14ac:dyDescent="0.2">
      <c r="A3" s="30" t="s">
        <v>233</v>
      </c>
    </row>
    <row r="4" spans="1:1" ht="21.75" customHeight="1" x14ac:dyDescent="0.2">
      <c r="A4" s="30" t="s">
        <v>234</v>
      </c>
    </row>
    <row r="5" spans="1:1" ht="21.75" customHeight="1" x14ac:dyDescent="0.2">
      <c r="A5" s="30" t="s">
        <v>235</v>
      </c>
    </row>
    <row r="6" spans="1:1" ht="21.75" customHeight="1" x14ac:dyDescent="0.2">
      <c r="A6" s="30" t="s">
        <v>236</v>
      </c>
    </row>
    <row r="7" spans="1:1" ht="21.75" customHeight="1" x14ac:dyDescent="0.2">
      <c r="A7" s="30" t="s">
        <v>510</v>
      </c>
    </row>
    <row r="8" spans="1:1" ht="21.75" customHeight="1" x14ac:dyDescent="0.2">
      <c r="A8" s="30" t="s">
        <v>511</v>
      </c>
    </row>
    <row r="9" spans="1:1" ht="21.75" customHeight="1" x14ac:dyDescent="0.2">
      <c r="A9" s="30" t="s">
        <v>237</v>
      </c>
    </row>
    <row r="10" spans="1:1" ht="21.75" customHeight="1" x14ac:dyDescent="0.2">
      <c r="A10" s="30" t="s">
        <v>512</v>
      </c>
    </row>
    <row r="11" spans="1:1" ht="21.75" customHeight="1" x14ac:dyDescent="0.2">
      <c r="A11" s="30" t="s">
        <v>238</v>
      </c>
    </row>
    <row r="12" spans="1:1" ht="33" customHeight="1" x14ac:dyDescent="0.2">
      <c r="A12" s="30" t="s">
        <v>239</v>
      </c>
    </row>
    <row r="13" spans="1:1" ht="33" customHeight="1" x14ac:dyDescent="0.2">
      <c r="A13" s="30" t="s">
        <v>513</v>
      </c>
    </row>
    <row r="14" spans="1:1" ht="21.75" customHeight="1" x14ac:dyDescent="0.2">
      <c r="A14" s="30" t="s">
        <v>252</v>
      </c>
    </row>
    <row r="15" spans="1:1" ht="21.75" customHeight="1" x14ac:dyDescent="0.2">
      <c r="A15" s="30" t="s">
        <v>251</v>
      </c>
    </row>
    <row r="16" spans="1:1" ht="31.5" customHeight="1" x14ac:dyDescent="0.2">
      <c r="A16" s="30" t="s">
        <v>240</v>
      </c>
    </row>
    <row r="17" spans="1:1" ht="21.75" customHeight="1" x14ac:dyDescent="0.2">
      <c r="A17" s="30" t="s">
        <v>241</v>
      </c>
    </row>
    <row r="18" spans="1:1" ht="21.75" customHeight="1" x14ac:dyDescent="0.2">
      <c r="A18" s="30" t="s">
        <v>242</v>
      </c>
    </row>
    <row r="19" spans="1:1" ht="21.75" customHeight="1" x14ac:dyDescent="0.2">
      <c r="A19" s="30" t="s">
        <v>243</v>
      </c>
    </row>
    <row r="20" spans="1:1" ht="21.75" customHeight="1" x14ac:dyDescent="0.2">
      <c r="A20" s="30" t="s">
        <v>244</v>
      </c>
    </row>
    <row r="21" spans="1:1" ht="21.75" customHeight="1" x14ac:dyDescent="0.2">
      <c r="A21" s="30" t="s">
        <v>245</v>
      </c>
    </row>
    <row r="22" spans="1:1" ht="21.75" customHeight="1" x14ac:dyDescent="0.2">
      <c r="A22" s="30" t="s">
        <v>246</v>
      </c>
    </row>
    <row r="23" spans="1:1" ht="21.75" customHeight="1" x14ac:dyDescent="0.2">
      <c r="A23" s="30" t="s">
        <v>247</v>
      </c>
    </row>
    <row r="24" spans="1:1" ht="21.75" customHeight="1" x14ac:dyDescent="0.2">
      <c r="A24" s="30" t="s">
        <v>248</v>
      </c>
    </row>
    <row r="25" spans="1:1" ht="21.75" customHeight="1" x14ac:dyDescent="0.2">
      <c r="A25" s="30" t="s">
        <v>249</v>
      </c>
    </row>
    <row r="26" spans="1:1" ht="21.75" customHeight="1" x14ac:dyDescent="0.2">
      <c r="A26" s="30" t="s">
        <v>250</v>
      </c>
    </row>
  </sheetData>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6AF36F73869EC242A35603142E44013C" ma:contentTypeVersion="13" ma:contentTypeDescription="Crear nuevo documento." ma:contentTypeScope="" ma:versionID="bb557bfc5f50b0f57fa04daef3bbdf38">
  <xsd:schema xmlns:xsd="http://www.w3.org/2001/XMLSchema" xmlns:xs="http://www.w3.org/2001/XMLSchema" xmlns:p="http://schemas.microsoft.com/office/2006/metadata/properties" xmlns:ns3="a5c77184-e583-448a-9313-172398034e82" xmlns:ns4="6f1d2a94-10b3-4315-8e65-29e99209519a" targetNamespace="http://schemas.microsoft.com/office/2006/metadata/properties" ma:root="true" ma:fieldsID="c610acdf70702f9da39ddf5582ff4557" ns3:_="" ns4:_="">
    <xsd:import namespace="a5c77184-e583-448a-9313-172398034e82"/>
    <xsd:import namespace="6f1d2a94-10b3-4315-8e65-29e99209519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c77184-e583-448a-9313-172398034e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f1d2a94-10b3-4315-8e65-29e99209519a"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98BBC9C-4672-45C7-8C7B-9DAFB3C6A6D8}">
  <ds:schemaRefs>
    <ds:schemaRef ds:uri="http://schemas.microsoft.com/sharepoint/v3/contenttype/forms"/>
  </ds:schemaRefs>
</ds:datastoreItem>
</file>

<file path=customXml/itemProps2.xml><?xml version="1.0" encoding="utf-8"?>
<ds:datastoreItem xmlns:ds="http://schemas.openxmlformats.org/officeDocument/2006/customXml" ds:itemID="{428568B5-84E3-489B-AB4E-2B2936C422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c77184-e583-448a-9313-172398034e82"/>
    <ds:schemaRef ds:uri="6f1d2a94-10b3-4315-8e65-29e9920951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00FB43C-C8A4-4378-98CC-77E33BA2D5AE}">
  <ds:schemaRefs>
    <ds:schemaRef ds:uri="a5c77184-e583-448a-9313-172398034e82"/>
    <ds:schemaRef ds:uri="http://schemas.microsoft.com/office/2006/documentManagement/types"/>
    <ds:schemaRef ds:uri="http://purl.org/dc/elements/1.1/"/>
    <ds:schemaRef ds:uri="http://purl.org/dc/terms/"/>
    <ds:schemaRef ds:uri="http://schemas.microsoft.com/office/infopath/2007/PartnerControls"/>
    <ds:schemaRef ds:uri="http://schemas.microsoft.com/office/2006/metadata/properties"/>
    <ds:schemaRef ds:uri="http://purl.org/dc/dcmitype/"/>
    <ds:schemaRef ds:uri="http://schemas.openxmlformats.org/package/2006/metadata/core-properties"/>
    <ds:schemaRef ds:uri="6f1d2a94-10b3-4315-8e65-29e99209519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26</vt:i4>
      </vt:variant>
    </vt:vector>
  </HeadingPairs>
  <TitlesOfParts>
    <vt:vector size="39" baseType="lpstr">
      <vt:lpstr>PORTADA</vt:lpstr>
      <vt:lpstr>GEOGRAFIA</vt:lpstr>
      <vt:lpstr>Otras act. Geografía</vt:lpstr>
      <vt:lpstr>PONDERACIÓN</vt:lpstr>
      <vt:lpstr>EV. GEOGRAFIA</vt:lpstr>
      <vt:lpstr>CARTOGRAFIA</vt:lpstr>
      <vt:lpstr>Otras act. Cartografía</vt:lpstr>
      <vt:lpstr>EV. CARTOGRAFIA</vt:lpstr>
      <vt:lpstr>RIESGOS</vt:lpstr>
      <vt:lpstr>LIN-OBJ-PROD</vt:lpstr>
      <vt:lpstr>ÁREAS IGN-JJHM</vt:lpstr>
      <vt:lpstr>UNIDADES DE MEDIDA</vt:lpstr>
      <vt:lpstr>LISTADO CLASIFICADOR</vt:lpstr>
      <vt:lpstr>CARTOGRAFIA!Área_de_impresión</vt:lpstr>
      <vt:lpstr>GEOGRAFIA!Área_de_impresión</vt:lpstr>
      <vt:lpstr>'Otras act. Cartografía'!Área_de_impresión</vt:lpstr>
      <vt:lpstr>'Otras act. Geografía'!Área_de_impresión</vt:lpstr>
      <vt:lpstr>PORTADA!Área_de_impresión</vt:lpstr>
      <vt:lpstr>Lineamiento_1._Asegurar_la_sostenibilidad_financiera</vt:lpstr>
      <vt:lpstr>Lineamiento_2._Proveer_un_eficiente_servicio_a_los_usuarios</vt:lpstr>
      <vt:lpstr>Lineamiento_3._Posicionar_al_IGNJJHM_como_el_rector_de_la_geografía_nacional.</vt:lpstr>
      <vt:lpstr>Lineamiento_4._Asegurar_la_eficiencia_de_los_procesos_internos_y_del_personal</vt:lpstr>
      <vt:lpstr>LINEAMIENTOS_ESTRATÉGICOS</vt:lpstr>
      <vt:lpstr>Obj._1.1_Financiamiento_Público_Logrado</vt:lpstr>
      <vt:lpstr>Obj._1.3_Acuerdos_de_asesoría_asistencia_y_cooperación_mediante_alianzas_público_público_y_público_privadas_nacionales_e_internacionales.</vt:lpstr>
      <vt:lpstr>Obj._2.1_Público_con_Acceso_a_los_Servicios_de_Información_Geoespacial</vt:lpstr>
      <vt:lpstr>Obj._2.2_Informaciones_Datos_Geoespaciales_y_Asesorías_para_el_Desarrollo_del_Sector_Público_Privado_Educativo_y_Científico_Disponibles.</vt:lpstr>
      <vt:lpstr>Obj._3.1_Promover_el_Instituto_y_su_Posicionamiento_como_Organismo_Rector.</vt:lpstr>
      <vt:lpstr>Obj._3.2_Desarrollar_Relaciones_Interinstitucionales_y_Lograr_Alianzas_Estratégicas_Público_Público_y_Público_Privadas_para_Crear_Sinergia.</vt:lpstr>
      <vt:lpstr>Obj._3.3_Crear_un_Marco_Normativo_Políticas_y_Metodologías_en_Materia_de_Geografía_Cartografía_y_Geodesia.</vt:lpstr>
      <vt:lpstr>Obj._3.4_Crear_Centralizar_y_Gestionar_los_Archivos_de_Datos_Geográficos_y_Cartográficos_a_Nivel_Nacional.</vt:lpstr>
      <vt:lpstr>Obj._3.5_Promover_la_Integración_de_la_Sociedad_al_Conocimiento_y_Cuidado_de_la_Geografía.</vt:lpstr>
      <vt:lpstr>Obj._3.7_Gestionar_la_Infraestructura_de_Datos_Espaciales_De_La_República_Dominicana_IDE_RD.</vt:lpstr>
      <vt:lpstr>Obj._4.1_Direccionamiento_Estratégico_Operativo_y_Arquitectura_Organizacional_Definidos.</vt:lpstr>
      <vt:lpstr>Obj._4.2_Asegurar_el_Uso_de_la_Tecnología_de_Punta.</vt:lpstr>
      <vt:lpstr>Obj._4.3_Asegurar_y_Fortalecer_las_Capacidades_Técnicas_y_Competencias_Necesarias_del_Personal.</vt:lpstr>
      <vt:lpstr>Obj._4.4_Fortalecer_la_Integración_Comunicaciones_y_Trabajo_de_Todo_el_Personal.</vt:lpstr>
      <vt:lpstr>CARTOGRAFIA!Títulos_a_imprimir</vt:lpstr>
      <vt:lpstr>GEOGRAFIA!Títulos_a_imprimir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Midori</dc:creator>
  <cp:lastModifiedBy>Laura Isabel Guzmán</cp:lastModifiedBy>
  <cp:lastPrinted>2021-07-14T02:59:03Z</cp:lastPrinted>
  <dcterms:created xsi:type="dcterms:W3CDTF">2016-03-04T07:28:06Z</dcterms:created>
  <dcterms:modified xsi:type="dcterms:W3CDTF">2021-07-20T13:23:02Z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0x0101006AF36F73869EC242A35603142E44013C</vt:lpwstr>
  </property>
</Properties>
</file>